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git\odey\code\Odey.Excel\Odey.Excel.CrispinsSpreadsheet\"/>
    </mc:Choice>
  </mc:AlternateContent>
  <bookViews>
    <workbookView xWindow="0" yWindow="0" windowWidth="29190" windowHeight="10500" activeTab="2"/>
  </bookViews>
  <sheets>
    <sheet name="Sheet1" sheetId="1" r:id="rId1"/>
    <sheet name="OEI" sheetId="2" r:id="rId2"/>
    <sheet name="SWAN" sheetId="3" r:id="rId3"/>
    <sheet name="ALEG" sheetId="4" r:id="rId4"/>
  </sheets>
  <definedNames>
    <definedName name="FundCurrency">OEI!$C$7</definedName>
    <definedName name="NAV">OEI!$D$7</definedName>
    <definedName name="PreviousNAV">OEI!$D$6</definedName>
    <definedName name="Z_AD46497A_B353_49B5_8E30_BDB4EF8F6988_.wvu.Cols" localSheetId="1" hidden="1">OEI!$A:$D,OEI!$K:$L,OEI!$V:$AC,OEI!$AE:$AF,OEI!$AI:$AI</definedName>
    <definedName name="Z_AD46497A_B353_49B5_8E30_BDB4EF8F6988_.wvu.Rows" localSheetId="1" hidden="1">OEI!$10:$10,OEI!$742:$802</definedName>
  </definedNames>
  <calcPr calcId="162913"/>
  <customWorkbookViews>
    <customWorkbookView name="Geoff Poore - Personal View" guid="{AD46497A-B353-49B5-8E30-BDB4EF8F6988}" mergeInterval="0" personalView="1" maximized="1" xWindow="-8" yWindow="-8" windowWidth="2576" windowHeight="1416" activeSheetId="2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829" i="2" l="1"/>
  <c r="T829" i="2"/>
  <c r="R829" i="2"/>
  <c r="AF828" i="2"/>
  <c r="AC828" i="2"/>
  <c r="Z828" i="2"/>
  <c r="Z829" i="2" s="1"/>
  <c r="Y828" i="2"/>
  <c r="Y829" i="2" s="1"/>
  <c r="V828" i="2"/>
  <c r="M828" i="2"/>
  <c r="Q828" i="2" s="1"/>
  <c r="L828" i="2"/>
  <c r="K828" i="2"/>
  <c r="U823" i="2"/>
  <c r="T823" i="2"/>
  <c r="R823" i="2"/>
  <c r="AF822" i="2"/>
  <c r="AC822" i="2"/>
  <c r="AD822" i="2" s="1"/>
  <c r="Z822" i="2"/>
  <c r="Z823" i="2" s="1"/>
  <c r="Y822" i="2"/>
  <c r="Y823" i="2" s="1"/>
  <c r="V822" i="2"/>
  <c r="M822" i="2"/>
  <c r="Q822" i="2" s="1"/>
  <c r="L822" i="2"/>
  <c r="K822" i="2"/>
  <c r="AG817" i="2"/>
  <c r="U817" i="2"/>
  <c r="T817" i="2"/>
  <c r="R817" i="2"/>
  <c r="O817" i="2"/>
  <c r="AC809" i="2"/>
  <c r="AD809" i="2" s="1"/>
  <c r="Z809" i="2"/>
  <c r="Y809" i="2"/>
  <c r="V809" i="2"/>
  <c r="K809" i="2"/>
  <c r="AF810" i="2"/>
  <c r="AC810" i="2"/>
  <c r="Z810" i="2"/>
  <c r="Y810" i="2"/>
  <c r="V810" i="2"/>
  <c r="M810" i="2"/>
  <c r="Q810" i="2" s="1"/>
  <c r="S810" i="2" s="1"/>
  <c r="L810" i="2"/>
  <c r="K810" i="2"/>
  <c r="AF808" i="2"/>
  <c r="AC808" i="2"/>
  <c r="Z808" i="2"/>
  <c r="Y808" i="2"/>
  <c r="V808" i="2"/>
  <c r="M808" i="2"/>
  <c r="Q808" i="2" s="1"/>
  <c r="S808" i="2" s="1"/>
  <c r="L808" i="2"/>
  <c r="K808" i="2"/>
  <c r="AC814" i="2"/>
  <c r="Z814" i="2"/>
  <c r="Y814" i="2"/>
  <c r="V814" i="2"/>
  <c r="K814" i="2"/>
  <c r="AF816" i="2"/>
  <c r="AC816" i="2"/>
  <c r="Z816" i="2"/>
  <c r="Y816" i="2"/>
  <c r="V816" i="2"/>
  <c r="M816" i="2"/>
  <c r="Q816" i="2" s="1"/>
  <c r="S816" i="2" s="1"/>
  <c r="L816" i="2"/>
  <c r="K816" i="2"/>
  <c r="AF811" i="2"/>
  <c r="AC811" i="2"/>
  <c r="Z811" i="2"/>
  <c r="Y811" i="2"/>
  <c r="V811" i="2"/>
  <c r="M811" i="2"/>
  <c r="Q811" i="2" s="1"/>
  <c r="S811" i="2" s="1"/>
  <c r="L811" i="2"/>
  <c r="K811" i="2"/>
  <c r="AF815" i="2"/>
  <c r="AC815" i="2"/>
  <c r="AD815" i="2" s="1"/>
  <c r="Z815" i="2"/>
  <c r="Y815" i="2"/>
  <c r="V815" i="2"/>
  <c r="M815" i="2"/>
  <c r="Q815" i="2" s="1"/>
  <c r="S815" i="2" s="1"/>
  <c r="L815" i="2"/>
  <c r="K815" i="2"/>
  <c r="AF812" i="2"/>
  <c r="AC812" i="2"/>
  <c r="Z812" i="2"/>
  <c r="Y812" i="2"/>
  <c r="V812" i="2"/>
  <c r="M812" i="2"/>
  <c r="Q812" i="2" s="1"/>
  <c r="S812" i="2" s="1"/>
  <c r="L812" i="2"/>
  <c r="K812" i="2"/>
  <c r="AF813" i="2"/>
  <c r="AC813" i="2"/>
  <c r="AD813" i="2" s="1"/>
  <c r="Z813" i="2"/>
  <c r="Y813" i="2"/>
  <c r="V813" i="2"/>
  <c r="M813" i="2"/>
  <c r="Q813" i="2" s="1"/>
  <c r="S813" i="2" s="1"/>
  <c r="L813" i="2"/>
  <c r="K813" i="2"/>
  <c r="AC795" i="2"/>
  <c r="V795" i="2"/>
  <c r="K795" i="2"/>
  <c r="H795" i="2"/>
  <c r="U738" i="2"/>
  <c r="T738" i="2"/>
  <c r="AC730" i="2"/>
  <c r="AD730" i="2" s="1"/>
  <c r="V730" i="2"/>
  <c r="K730" i="2"/>
  <c r="AC728" i="2"/>
  <c r="V728" i="2"/>
  <c r="K728" i="2"/>
  <c r="AC729" i="2"/>
  <c r="AD729" i="2" s="1"/>
  <c r="V729" i="2"/>
  <c r="K729" i="2"/>
  <c r="AC737" i="2"/>
  <c r="V737" i="2"/>
  <c r="K737" i="2"/>
  <c r="AC733" i="2"/>
  <c r="AD733" i="2" s="1"/>
  <c r="V733" i="2"/>
  <c r="K733" i="2"/>
  <c r="AC734" i="2"/>
  <c r="V734" i="2"/>
  <c r="K734" i="2"/>
  <c r="AC731" i="2"/>
  <c r="AD731" i="2" s="1"/>
  <c r="V731" i="2"/>
  <c r="K731" i="2"/>
  <c r="AC732" i="2"/>
  <c r="V732" i="2"/>
  <c r="K732" i="2"/>
  <c r="AC735" i="2"/>
  <c r="AD735" i="2" s="1"/>
  <c r="V735" i="2"/>
  <c r="K735" i="2"/>
  <c r="AC736" i="2"/>
  <c r="AD736" i="2" s="1"/>
  <c r="V736" i="2"/>
  <c r="K736" i="2"/>
  <c r="AC692" i="2"/>
  <c r="AD692" i="2" s="1"/>
  <c r="V692" i="2"/>
  <c r="K692" i="2"/>
  <c r="H692" i="2"/>
  <c r="AD673" i="2"/>
  <c r="AC673" i="2"/>
  <c r="V673" i="2"/>
  <c r="K673" i="2"/>
  <c r="I673" i="2"/>
  <c r="H673" i="2"/>
  <c r="AC628" i="2"/>
  <c r="V628" i="2"/>
  <c r="K628" i="2"/>
  <c r="H628" i="2"/>
  <c r="I628" i="2" s="1"/>
  <c r="AC623" i="2"/>
  <c r="V623" i="2"/>
  <c r="K623" i="2"/>
  <c r="H623" i="2"/>
  <c r="I623" i="2" s="1"/>
  <c r="AC606" i="2"/>
  <c r="V606" i="2"/>
  <c r="K606" i="2"/>
  <c r="H606" i="2"/>
  <c r="AC595" i="2"/>
  <c r="AD595" i="2" s="1"/>
  <c r="V595" i="2"/>
  <c r="K595" i="2"/>
  <c r="H595" i="2"/>
  <c r="I595" i="2" s="1"/>
  <c r="AD590" i="2"/>
  <c r="AC590" i="2"/>
  <c r="V590" i="2"/>
  <c r="K590" i="2"/>
  <c r="I590" i="2"/>
  <c r="H590" i="2"/>
  <c r="AC550" i="2"/>
  <c r="V550" i="2"/>
  <c r="K550" i="2"/>
  <c r="H550" i="2"/>
  <c r="I550" i="2" s="1"/>
  <c r="AC549" i="2"/>
  <c r="AD549" i="2" s="1"/>
  <c r="V549" i="2"/>
  <c r="K549" i="2"/>
  <c r="H549" i="2"/>
  <c r="AC548" i="2"/>
  <c r="AD548" i="2" s="1"/>
  <c r="V548" i="2"/>
  <c r="K548" i="2"/>
  <c r="H548" i="2"/>
  <c r="AC543" i="2"/>
  <c r="AD543" i="2" s="1"/>
  <c r="V543" i="2"/>
  <c r="K543" i="2"/>
  <c r="H543" i="2"/>
  <c r="I543" i="2" s="1"/>
  <c r="AC530" i="2"/>
  <c r="AD530" i="2" s="1"/>
  <c r="V530" i="2"/>
  <c r="K530" i="2"/>
  <c r="H530" i="2"/>
  <c r="AC528" i="2"/>
  <c r="AD528" i="2" s="1"/>
  <c r="V528" i="2"/>
  <c r="K528" i="2"/>
  <c r="H528" i="2"/>
  <c r="AC522" i="2"/>
  <c r="AD522" i="2" s="1"/>
  <c r="V522" i="2"/>
  <c r="K522" i="2"/>
  <c r="H522" i="2"/>
  <c r="I522" i="2" s="1"/>
  <c r="AC515" i="2"/>
  <c r="V515" i="2"/>
  <c r="K515" i="2"/>
  <c r="H515" i="2"/>
  <c r="I515" i="2" s="1"/>
  <c r="AD514" i="2"/>
  <c r="AC514" i="2"/>
  <c r="V514" i="2"/>
  <c r="K514" i="2"/>
  <c r="I514" i="2"/>
  <c r="H514" i="2"/>
  <c r="AC513" i="2"/>
  <c r="AD513" i="2" s="1"/>
  <c r="V513" i="2"/>
  <c r="K513" i="2"/>
  <c r="H513" i="2"/>
  <c r="AC488" i="2"/>
  <c r="V488" i="2"/>
  <c r="K488" i="2"/>
  <c r="H488" i="2"/>
  <c r="I488" i="2" s="1"/>
  <c r="AC487" i="2"/>
  <c r="AD487" i="2" s="1"/>
  <c r="V487" i="2"/>
  <c r="K487" i="2"/>
  <c r="H487" i="2"/>
  <c r="I487" i="2" s="1"/>
  <c r="AC476" i="2"/>
  <c r="V476" i="2"/>
  <c r="K476" i="2"/>
  <c r="H476" i="2"/>
  <c r="I476" i="2" s="1"/>
  <c r="AC474" i="2"/>
  <c r="AD474" i="2" s="1"/>
  <c r="V474" i="2"/>
  <c r="K474" i="2"/>
  <c r="H474" i="2"/>
  <c r="I474" i="2" s="1"/>
  <c r="AC465" i="2"/>
  <c r="AD465" i="2" s="1"/>
  <c r="V465" i="2"/>
  <c r="K465" i="2"/>
  <c r="H465" i="2"/>
  <c r="I465" i="2" s="1"/>
  <c r="AC434" i="2"/>
  <c r="V434" i="2"/>
  <c r="K434" i="2"/>
  <c r="H434" i="2"/>
  <c r="AC425" i="2"/>
  <c r="AD425" i="2" s="1"/>
  <c r="V425" i="2"/>
  <c r="K425" i="2"/>
  <c r="H425" i="2"/>
  <c r="I425" i="2" s="1"/>
  <c r="AC213" i="2"/>
  <c r="V213" i="2"/>
  <c r="K213" i="2"/>
  <c r="H213" i="2"/>
  <c r="I213" i="2" s="1"/>
  <c r="AF211" i="2"/>
  <c r="AC211" i="2"/>
  <c r="AD211" i="2" s="1"/>
  <c r="V211" i="2"/>
  <c r="M211" i="2"/>
  <c r="L211" i="2"/>
  <c r="K211" i="2"/>
  <c r="H211" i="2"/>
  <c r="I211" i="2" s="1"/>
  <c r="AF168" i="2"/>
  <c r="AD168" i="2"/>
  <c r="AC168" i="2"/>
  <c r="V168" i="2"/>
  <c r="M168" i="2"/>
  <c r="L168" i="2"/>
  <c r="K168" i="2"/>
  <c r="I168" i="2"/>
  <c r="H168" i="2"/>
  <c r="AC55" i="2"/>
  <c r="AD55" i="2" s="1"/>
  <c r="V55" i="2"/>
  <c r="K55" i="2"/>
  <c r="H55" i="2"/>
  <c r="I55" i="2" s="1"/>
  <c r="AC15" i="2"/>
  <c r="AD15" i="2" s="1"/>
  <c r="V15" i="2"/>
  <c r="K15" i="2"/>
  <c r="H15" i="2"/>
  <c r="I15" i="2" s="1"/>
  <c r="AH828" i="2" l="1"/>
  <c r="AH168" i="2"/>
  <c r="AH811" i="2"/>
  <c r="AD811" i="2"/>
  <c r="AH822" i="2"/>
  <c r="AH812" i="2"/>
  <c r="AH810" i="2"/>
  <c r="N168" i="2"/>
  <c r="S822" i="2"/>
  <c r="S823" i="2" s="1"/>
  <c r="Q823" i="2"/>
  <c r="AG168" i="2"/>
  <c r="Z817" i="2"/>
  <c r="AH808" i="2"/>
  <c r="AD812" i="2"/>
  <c r="AH211" i="2"/>
  <c r="AH816" i="2"/>
  <c r="AH815" i="2"/>
  <c r="Q168" i="2"/>
  <c r="R168" i="2" s="1"/>
  <c r="AH813" i="2"/>
  <c r="P168" i="2"/>
  <c r="O168" i="2"/>
  <c r="N211" i="2"/>
  <c r="Q211" i="2"/>
  <c r="AG211" i="2"/>
  <c r="AD213" i="2"/>
  <c r="I434" i="2"/>
  <c r="AD434" i="2"/>
  <c r="AD488" i="2"/>
  <c r="AD515" i="2"/>
  <c r="AD476" i="2"/>
  <c r="I513" i="2"/>
  <c r="I528" i="2"/>
  <c r="I549" i="2"/>
  <c r="I530" i="2"/>
  <c r="AD628" i="2"/>
  <c r="AD550" i="2"/>
  <c r="I548" i="2"/>
  <c r="AD623" i="2"/>
  <c r="I606" i="2"/>
  <c r="AD606" i="2"/>
  <c r="AD734" i="2"/>
  <c r="AD732" i="2"/>
  <c r="I692" i="2"/>
  <c r="AD728" i="2"/>
  <c r="I795" i="2"/>
  <c r="Q829" i="2"/>
  <c r="S828" i="2"/>
  <c r="S829" i="2" s="1"/>
  <c r="AD737" i="2"/>
  <c r="Y817" i="2"/>
  <c r="AD816" i="2"/>
  <c r="AD810" i="2"/>
  <c r="AD828" i="2"/>
  <c r="AD795" i="2"/>
  <c r="AD808" i="2"/>
  <c r="AD814" i="2"/>
  <c r="K821" i="2"/>
  <c r="L821" i="2"/>
  <c r="K827" i="2"/>
  <c r="L827" i="2"/>
  <c r="S168" i="2" l="1"/>
  <c r="P211" i="2"/>
  <c r="O211" i="2"/>
  <c r="Z168" i="2"/>
  <c r="Y168" i="2"/>
  <c r="U168" i="2"/>
  <c r="T168" i="2"/>
  <c r="S211" i="2"/>
  <c r="R211" i="2"/>
  <c r="Q3" i="2"/>
  <c r="AB367" i="2"/>
  <c r="AB589" i="2"/>
  <c r="AB468" i="2"/>
  <c r="AB102" i="2"/>
  <c r="AB523" i="2"/>
  <c r="AB72" i="2"/>
  <c r="AB116" i="2"/>
  <c r="AB361" i="2"/>
  <c r="AB317" i="2"/>
  <c r="AB675" i="2"/>
  <c r="AB321" i="2"/>
  <c r="AB450" i="2"/>
  <c r="N2" i="2"/>
  <c r="AB494" i="2"/>
  <c r="AB674" i="2"/>
  <c r="AB780" i="2"/>
  <c r="AB483" i="2"/>
  <c r="AB391" i="2"/>
  <c r="AB369" i="2"/>
  <c r="AB478" i="2"/>
  <c r="AB624" i="2"/>
  <c r="AB352" i="2"/>
  <c r="AB699" i="2"/>
  <c r="AB141" i="2"/>
  <c r="AB771" i="2"/>
  <c r="AB60" i="2"/>
  <c r="AB283" i="2"/>
  <c r="AB569" i="2"/>
  <c r="AB439" i="2"/>
  <c r="AB659" i="2"/>
  <c r="AB640" i="2"/>
  <c r="AB469" i="2"/>
  <c r="AB608" i="2"/>
  <c r="AB584" i="2"/>
  <c r="AB758" i="2"/>
  <c r="AB508" i="2"/>
  <c r="AB235" i="2"/>
  <c r="AB409" i="2"/>
  <c r="AB592" i="2"/>
  <c r="AB274" i="2"/>
  <c r="AB498" i="2"/>
  <c r="AB560" i="2"/>
  <c r="AB448" i="2"/>
  <c r="AB657" i="2"/>
  <c r="AB49" i="2"/>
  <c r="AB670" i="2"/>
  <c r="AB389" i="2"/>
  <c r="AB652" i="2"/>
  <c r="AB61" i="2"/>
  <c r="AB318" i="2"/>
  <c r="AB533" i="2"/>
  <c r="AB683" i="2"/>
  <c r="AB66" i="2"/>
  <c r="AB757" i="2"/>
  <c r="AB399" i="2"/>
  <c r="AB503" i="2"/>
  <c r="AB449" i="2"/>
  <c r="AB302" i="2"/>
  <c r="AB622" i="2"/>
  <c r="AB299" i="2"/>
  <c r="AB247" i="2"/>
  <c r="AB438" i="2"/>
  <c r="AB110" i="2"/>
  <c r="AB161" i="2"/>
  <c r="AB459" i="2"/>
  <c r="AB496" i="2"/>
  <c r="AB64" i="2"/>
  <c r="AB557" i="2"/>
  <c r="AB634" i="2"/>
  <c r="AB594" i="2"/>
  <c r="AB540" i="2"/>
  <c r="AB419" i="2"/>
  <c r="AB255" i="2"/>
  <c r="AB29" i="2"/>
  <c r="AB169" i="2"/>
  <c r="AB262" i="2"/>
  <c r="AB152" i="2"/>
  <c r="AB790" i="2"/>
  <c r="AB301" i="2"/>
  <c r="AB639" i="2"/>
  <c r="AB221" i="2"/>
  <c r="AB229" i="2"/>
  <c r="AB337" i="2"/>
  <c r="AB312" i="2"/>
  <c r="AB75" i="2"/>
  <c r="AB638" i="2"/>
  <c r="AB157" i="2"/>
  <c r="AB620" i="2"/>
  <c r="AB789" i="2"/>
  <c r="AB46" i="2"/>
  <c r="AB779" i="2"/>
  <c r="AB793" i="2"/>
  <c r="D13" i="2"/>
  <c r="AB747" i="2"/>
  <c r="AB538" i="2"/>
  <c r="AB276" i="2"/>
  <c r="AB642" i="2"/>
  <c r="AB667" i="2"/>
  <c r="AB701" i="2"/>
  <c r="AB787" i="2"/>
  <c r="AB23" i="2"/>
  <c r="AB34" i="2"/>
  <c r="AB521" i="2"/>
  <c r="AB433" i="2"/>
  <c r="AB106" i="2"/>
  <c r="AB554" i="2"/>
  <c r="AB411" i="2"/>
  <c r="AB194" i="2"/>
  <c r="AB182" i="2"/>
  <c r="AB357" i="2"/>
  <c r="AB358" i="2"/>
  <c r="AB381" i="2"/>
  <c r="AB583" i="2"/>
  <c r="AB87" i="2"/>
  <c r="AB637" i="2"/>
  <c r="AB422" i="2"/>
  <c r="AB519" i="2"/>
  <c r="AB555" i="2"/>
  <c r="AB602" i="2"/>
  <c r="AB109" i="2"/>
  <c r="AB59" i="2"/>
  <c r="AB648" i="2"/>
  <c r="AB365" i="2"/>
  <c r="AB579" i="2"/>
  <c r="AB293" i="2"/>
  <c r="AB654" i="2"/>
  <c r="AB372" i="2"/>
  <c r="AB133" i="2"/>
  <c r="AB527" i="2"/>
  <c r="AB491" i="2"/>
  <c r="AB428" i="2"/>
  <c r="AB292" i="2"/>
  <c r="AB687" i="2"/>
  <c r="AB341" i="2"/>
  <c r="AB24" i="2"/>
  <c r="AB230" i="2"/>
  <c r="AB605" i="2"/>
  <c r="AB343" i="2"/>
  <c r="AB356" i="2"/>
  <c r="AB644" i="2"/>
  <c r="AB693" i="2"/>
  <c r="AB633" i="2"/>
  <c r="AB408" i="2"/>
  <c r="AB671" i="2"/>
  <c r="AB546" i="2"/>
  <c r="AB709" i="2"/>
  <c r="AB414" i="2"/>
  <c r="AB542" i="2"/>
  <c r="AB649" i="2"/>
  <c r="AB266" i="2"/>
  <c r="AB250" i="2"/>
  <c r="AB466" i="2"/>
  <c r="AB772" i="2"/>
  <c r="AB351" i="2"/>
  <c r="AB224" i="2"/>
  <c r="AB412" i="2"/>
  <c r="AB690" i="2"/>
  <c r="AB104" i="2"/>
  <c r="AB398" i="2"/>
  <c r="AB81" i="2"/>
  <c r="AB618" i="2"/>
  <c r="AB65" i="2"/>
  <c r="AB641" i="2"/>
  <c r="AB42" i="2"/>
  <c r="AB578" i="2"/>
  <c r="AB97" i="2"/>
  <c r="AB516" i="2"/>
  <c r="AB708" i="2"/>
  <c r="AB322" i="2"/>
  <c r="AB218" i="2"/>
  <c r="AB162" i="2"/>
  <c r="AB256" i="2"/>
  <c r="AB607" i="2"/>
  <c r="AB219" i="2"/>
  <c r="AB222" i="2"/>
  <c r="AB754" i="2"/>
  <c r="AB558" i="2"/>
  <c r="AB455" i="2"/>
  <c r="AB76" i="2"/>
  <c r="AB164" i="2"/>
  <c r="AB254" i="2"/>
  <c r="AB742" i="2"/>
  <c r="AB423" i="2"/>
  <c r="AB124" i="2"/>
  <c r="AB753" i="2"/>
  <c r="AB275" i="2"/>
  <c r="AB504" i="2"/>
  <c r="AB453" i="2"/>
  <c r="AB62" i="2"/>
  <c r="AB111" i="2"/>
  <c r="AB500" i="2"/>
  <c r="AB259" i="2"/>
  <c r="AB562" i="2"/>
  <c r="AB480" i="2"/>
  <c r="AB626" i="2"/>
  <c r="AB291" i="2"/>
  <c r="AB117" i="2"/>
  <c r="AB573" i="2"/>
  <c r="AB388" i="2"/>
  <c r="AB697" i="2"/>
  <c r="AB601" i="2"/>
  <c r="AB798" i="2"/>
  <c r="AB173" i="2"/>
  <c r="AB596" i="2"/>
  <c r="AB26" i="2"/>
  <c r="AB112" i="2"/>
  <c r="AB447" i="2"/>
  <c r="AB74" i="2"/>
  <c r="AB253" i="2"/>
  <c r="AB682" i="2"/>
  <c r="AB800" i="2"/>
  <c r="AB118" i="2"/>
  <c r="AB79" i="2"/>
  <c r="AB115" i="2"/>
  <c r="AB613" i="2"/>
  <c r="AB663" i="2"/>
  <c r="AB591" i="2"/>
  <c r="AB309" i="2"/>
  <c r="AB799" i="2"/>
  <c r="AB691" i="2"/>
  <c r="AB238" i="2"/>
  <c r="AB193" i="2"/>
  <c r="AB750" i="2"/>
  <c r="AB143" i="2"/>
  <c r="AB400" i="2"/>
  <c r="AB685" i="2"/>
  <c r="AB722" i="2"/>
  <c r="AB405" i="2"/>
  <c r="AB761" i="2"/>
  <c r="AB288" i="2"/>
  <c r="AB664" i="2"/>
  <c r="AB748" i="2"/>
  <c r="AB348" i="2"/>
  <c r="AB535" i="2"/>
  <c r="AB127" i="2"/>
  <c r="AB93" i="2"/>
  <c r="AB16" i="2"/>
  <c r="AB153" i="2"/>
  <c r="AB269" i="2"/>
  <c r="AB526" i="2"/>
  <c r="AB764" i="2"/>
  <c r="AB769" i="2"/>
  <c r="AB344" i="2"/>
  <c r="AB123" i="2"/>
  <c r="AB507" i="2"/>
  <c r="AB577" i="2"/>
  <c r="AB271" i="2"/>
  <c r="AB225" i="2"/>
  <c r="AB525" i="2"/>
  <c r="AB456" i="2"/>
  <c r="AB723" i="2"/>
  <c r="AB768" i="2"/>
  <c r="AB199" i="2"/>
  <c r="AB298" i="2"/>
  <c r="AB645" i="2"/>
  <c r="AB364" i="2"/>
  <c r="AB281" i="2"/>
  <c r="AB506" i="2"/>
  <c r="AB82" i="2"/>
  <c r="AB744" i="2"/>
  <c r="AB242" i="2"/>
  <c r="AB700" i="2"/>
  <c r="AB268" i="2"/>
  <c r="AB794" i="2"/>
  <c r="AB791" i="2"/>
  <c r="AB347" i="2"/>
  <c r="AB303" i="2"/>
  <c r="AB30" i="2"/>
  <c r="AB360" i="2"/>
  <c r="AB84" i="2"/>
  <c r="AB429" i="2"/>
  <c r="AB263" i="2"/>
  <c r="AB665" i="2"/>
  <c r="AB567" i="2"/>
  <c r="AB632" i="2"/>
  <c r="AB614" i="2"/>
  <c r="AB627" i="2"/>
  <c r="AB617" i="2"/>
  <c r="AB192" i="2"/>
  <c r="AB126" i="2"/>
  <c r="AB765" i="2"/>
  <c r="AB680" i="2"/>
  <c r="AB105" i="2"/>
  <c r="AB773" i="2"/>
  <c r="AB91" i="2"/>
  <c r="AB713" i="2"/>
  <c r="AB406" i="2"/>
  <c r="AB537" i="2"/>
  <c r="AB155" i="2"/>
  <c r="AB80" i="2"/>
  <c r="AB171" i="2"/>
  <c r="AB746" i="2"/>
  <c r="AB762" i="2"/>
  <c r="AB261" i="2"/>
  <c r="AB658" i="2"/>
  <c r="AB609" i="2"/>
  <c r="AB565" i="2"/>
  <c r="AB710" i="2"/>
  <c r="AB672" i="2"/>
  <c r="AB452" i="2"/>
  <c r="AB656" i="2"/>
  <c r="AB43" i="2"/>
  <c r="AB195" i="2"/>
  <c r="AB598" i="2"/>
  <c r="AB374" i="2"/>
  <c r="AB751" i="2"/>
  <c r="AB576" i="2"/>
  <c r="AB144" i="2"/>
  <c r="AB725" i="2"/>
  <c r="AB401" i="2"/>
  <c r="AB346" i="2"/>
  <c r="AB440" i="2"/>
  <c r="AB70" i="2"/>
  <c r="AB553" i="2"/>
  <c r="AB181" i="2"/>
  <c r="AB100" i="2"/>
  <c r="AB86" i="2"/>
  <c r="AB786" i="2"/>
  <c r="AB695" i="2"/>
  <c r="AB749" i="2"/>
  <c r="AB510" i="2"/>
  <c r="AB655" i="2"/>
  <c r="AB285" i="2"/>
  <c r="AB94" i="2"/>
  <c r="AB122" i="2"/>
  <c r="AB212" i="2"/>
  <c r="AB563" i="2"/>
  <c r="AB316" i="2"/>
  <c r="AB471" i="2"/>
  <c r="AB90" i="2"/>
  <c r="AB603" i="2"/>
  <c r="AB223" i="2"/>
  <c r="AB207" i="2"/>
  <c r="AB534" i="2"/>
  <c r="AB331" i="2"/>
  <c r="AB198" i="2"/>
  <c r="AB338" i="2"/>
  <c r="AB330" i="2"/>
  <c r="AB458" i="2"/>
  <c r="AB630" i="2"/>
  <c r="AB473" i="2"/>
  <c r="AB151" i="2"/>
  <c r="AB377" i="2"/>
  <c r="AB25" i="2"/>
  <c r="AB479" i="2"/>
  <c r="AB189" i="2"/>
  <c r="AB572" i="2"/>
  <c r="AB587" i="2"/>
  <c r="AB801" i="2"/>
  <c r="AB13" i="2"/>
  <c r="AB426" i="2"/>
  <c r="AB415" i="2"/>
  <c r="AB668" i="2"/>
  <c r="AB636" i="2"/>
  <c r="AB142" i="2"/>
  <c r="AB431" i="2"/>
  <c r="AB720" i="2"/>
  <c r="AB314" i="2"/>
  <c r="AB50" i="2"/>
  <c r="AB547" i="2"/>
  <c r="AB418" i="2"/>
  <c r="AB22" i="2"/>
  <c r="AB492" i="2"/>
  <c r="AB679" i="2"/>
  <c r="AB785" i="2"/>
  <c r="AB497" i="2"/>
  <c r="AB264" i="2"/>
  <c r="AB464" i="2"/>
  <c r="AB714" i="2"/>
  <c r="AB178" i="2"/>
  <c r="AB676" i="2"/>
  <c r="AB416" i="2"/>
  <c r="AB743" i="2"/>
  <c r="AB39" i="2"/>
  <c r="AB505" i="2"/>
  <c r="AB386" i="2"/>
  <c r="AB631" i="2"/>
  <c r="AB489" i="2"/>
  <c r="AB19" i="2"/>
  <c r="AB472" i="2"/>
  <c r="AB776" i="2"/>
  <c r="AB756" i="2"/>
  <c r="AB129" i="2"/>
  <c r="AB140" i="2"/>
  <c r="AB48" i="2"/>
  <c r="AB383" i="2"/>
  <c r="AB363" i="2"/>
  <c r="AB382" i="2"/>
  <c r="AB340" i="2"/>
  <c r="AB103" i="2"/>
  <c r="AB204" i="2"/>
  <c r="AB128" i="2"/>
  <c r="AB373" i="2"/>
  <c r="AB444" i="2"/>
  <c r="AB119" i="2"/>
  <c r="AB688" i="2"/>
  <c r="AB774" i="2"/>
  <c r="AB14" i="2"/>
  <c r="AB165" i="2"/>
  <c r="AB551" i="2"/>
  <c r="AB721" i="2"/>
  <c r="AB149" i="2"/>
  <c r="AB379" i="2"/>
  <c r="AB277" i="2"/>
  <c r="AB186" i="2"/>
  <c r="AB273" i="2"/>
  <c r="AB662" i="2"/>
  <c r="AB520" i="2"/>
  <c r="AB166" i="2"/>
  <c r="AB604" i="2"/>
  <c r="AB85" i="2"/>
  <c r="AB313" i="2"/>
  <c r="AB286" i="2"/>
  <c r="AB531" i="2"/>
  <c r="AB778" i="2"/>
  <c r="AB120" i="2"/>
  <c r="AB467" i="2"/>
  <c r="AB760" i="2"/>
  <c r="AB170" i="2"/>
  <c r="AB353" i="2"/>
  <c r="AB712" i="2"/>
  <c r="AB326" i="2"/>
  <c r="AB135" i="2"/>
  <c r="AB752" i="2"/>
  <c r="AB561" i="2"/>
  <c r="AB524" i="2"/>
  <c r="AB232" i="2"/>
  <c r="AB96" i="2"/>
  <c r="AB559" i="2"/>
  <c r="AB258" i="2"/>
  <c r="AB597" i="2"/>
  <c r="AB107" i="2"/>
  <c r="AB441" i="2"/>
  <c r="AB160" i="2"/>
  <c r="AB619" i="2"/>
  <c r="AB686" i="2"/>
  <c r="AB717" i="2"/>
  <c r="AB777" i="2"/>
  <c r="AB539" i="2"/>
  <c r="AB217" i="2"/>
  <c r="AB593" i="2"/>
  <c r="AB180" i="2"/>
  <c r="AB462" i="2"/>
  <c r="AB287" i="2"/>
  <c r="AB280" i="2"/>
  <c r="AB517" i="2"/>
  <c r="AB21" i="2"/>
  <c r="AB529" i="2"/>
  <c r="AB248" i="2"/>
  <c r="AB621" i="2"/>
  <c r="AB495" i="2"/>
  <c r="AB147" i="2"/>
  <c r="AB52" i="2"/>
  <c r="AB387" i="2"/>
  <c r="AB270" i="2"/>
  <c r="AB470" i="2"/>
  <c r="AB475" i="2"/>
  <c r="AB702" i="2"/>
  <c r="AB556" i="2"/>
  <c r="AB284" i="2"/>
  <c r="AB233" i="2"/>
  <c r="AB163" i="2"/>
  <c r="AB339" i="2"/>
  <c r="AB716" i="2"/>
  <c r="AB267" i="2"/>
  <c r="AB239" i="2"/>
  <c r="AB297" i="2"/>
  <c r="AB502" i="2"/>
  <c r="AB73" i="2"/>
  <c r="AB203" i="2"/>
  <c r="AB257" i="2"/>
  <c r="AB485" i="2"/>
  <c r="AB249" i="2"/>
  <c r="AB295" i="2"/>
  <c r="AB243" i="2"/>
  <c r="AB545" i="2"/>
  <c r="AB681" i="2"/>
  <c r="AB139" i="2"/>
  <c r="AB581" i="2"/>
  <c r="AB138" i="2"/>
  <c r="AB121" i="2"/>
  <c r="AB432" i="2"/>
  <c r="AB635" i="2"/>
  <c r="AB666" i="2"/>
  <c r="AB71" i="2"/>
  <c r="AB108" i="2"/>
  <c r="AB114" i="2"/>
  <c r="AB201" i="2"/>
  <c r="AB231" i="2"/>
  <c r="AB413" i="2"/>
  <c r="AB226" i="2"/>
  <c r="AB150" i="2"/>
  <c r="AB792" i="2"/>
  <c r="AB486" i="2"/>
  <c r="AB694" i="2"/>
  <c r="AB354" i="2"/>
  <c r="AB457" i="2"/>
  <c r="AB172" i="2"/>
  <c r="AB308" i="2"/>
  <c r="AB294" i="2"/>
  <c r="AB278" i="2"/>
  <c r="AB443" i="2"/>
  <c r="AB145" i="2"/>
  <c r="AB615" i="2"/>
  <c r="AB788" i="2"/>
  <c r="AB678" i="2"/>
  <c r="AB146" i="2"/>
  <c r="AB541" i="2"/>
  <c r="AB802" i="2"/>
  <c r="AB260" i="2"/>
  <c r="AB183" i="2"/>
  <c r="AB410" i="2"/>
  <c r="AB246" i="2"/>
  <c r="AB669" i="2"/>
  <c r="AB781" i="2"/>
  <c r="AB599" i="2"/>
  <c r="AB600" i="2"/>
  <c r="AB279" i="2"/>
  <c r="AB265" i="2"/>
  <c r="AB437" i="2"/>
  <c r="AB220" i="2"/>
  <c r="AB311" i="2"/>
  <c r="AB252" i="2"/>
  <c r="AB610" i="2"/>
  <c r="AB588" i="2"/>
  <c r="AB245" i="2"/>
  <c r="AB724" i="2"/>
  <c r="AB37" i="2"/>
  <c r="AB797" i="2"/>
  <c r="AB36" i="2"/>
  <c r="AB460" i="2"/>
  <c r="AB430" i="2"/>
  <c r="AB167" i="2"/>
  <c r="AB512" i="2"/>
  <c r="AB711" i="2"/>
  <c r="AB783" i="2"/>
  <c r="AB402" i="2"/>
  <c r="AB532" i="2"/>
  <c r="AB454" i="2"/>
  <c r="AB446" i="2"/>
  <c r="AB477" i="2"/>
  <c r="AB378" i="2"/>
  <c r="AB501" i="2"/>
  <c r="AB95" i="2"/>
  <c r="AB677" i="2"/>
  <c r="AB763" i="2"/>
  <c r="AB88" i="2"/>
  <c r="AB661" i="2"/>
  <c r="AB315" i="2"/>
  <c r="AB158" i="2"/>
  <c r="AB35" i="2"/>
  <c r="AB755" i="2"/>
  <c r="AB38" i="2"/>
  <c r="AB484" i="2"/>
  <c r="AB424" i="2"/>
  <c r="AB89" i="2"/>
  <c r="AB18" i="2"/>
  <c r="AB650" i="2"/>
  <c r="AB179" i="2"/>
  <c r="AB784" i="2"/>
  <c r="AB385" i="2"/>
  <c r="AB696" i="2"/>
  <c r="AB282" i="2"/>
  <c r="AB47" i="2"/>
  <c r="AB394" i="2"/>
  <c r="AB759" i="2"/>
  <c r="AB197" i="2"/>
  <c r="AB616" i="2"/>
  <c r="AB420" i="2"/>
  <c r="AB511" i="2"/>
  <c r="AB175" i="2"/>
  <c r="AB651" i="2"/>
  <c r="AB796" i="2"/>
  <c r="AB518" i="2"/>
  <c r="AB646" i="2"/>
  <c r="AB643" i="2"/>
  <c r="AB625" i="2"/>
  <c r="AB481" i="2"/>
  <c r="AB154" i="2"/>
  <c r="AB715" i="2"/>
  <c r="AB689" i="2"/>
  <c r="AB574" i="2"/>
  <c r="AB407" i="2"/>
  <c r="AB490" i="2"/>
  <c r="AB570" i="2"/>
  <c r="AB200" i="2"/>
  <c r="AB241" i="2"/>
  <c r="AB332" i="2"/>
  <c r="AB404" i="2"/>
  <c r="AB390" i="2"/>
  <c r="AB445" i="2"/>
  <c r="AB376" i="2"/>
  <c r="AB101" i="2"/>
  <c r="AB345" i="2"/>
  <c r="AB482" i="2"/>
  <c r="AB451" i="2"/>
  <c r="AB300" i="2"/>
  <c r="AB113" i="2"/>
  <c r="AB463" i="2"/>
  <c r="AB131" i="2"/>
  <c r="AB745" i="2"/>
  <c r="AB134" i="2"/>
  <c r="AB335" i="2"/>
  <c r="AB703" i="2"/>
  <c r="AB375" i="2"/>
  <c r="AB435" i="2"/>
  <c r="AB359" i="2"/>
  <c r="AB647" i="2"/>
  <c r="AB611" i="2"/>
  <c r="AB125" i="2"/>
  <c r="AB310" i="2"/>
  <c r="AB544" i="2"/>
  <c r="AB436" i="2"/>
  <c r="AB684" i="2"/>
  <c r="AB719" i="2"/>
  <c r="AB612" i="2"/>
  <c r="AB698" i="2"/>
  <c r="AB98" i="2"/>
  <c r="AB272" i="2"/>
  <c r="AB33" i="2"/>
  <c r="AB417" i="2"/>
  <c r="AB368" i="2"/>
  <c r="AB575" i="2"/>
  <c r="AB582" i="2"/>
  <c r="AB216" i="2"/>
  <c r="AB718" i="2"/>
  <c r="AB770" i="2"/>
  <c r="AB130" i="2"/>
  <c r="AB20" i="2"/>
  <c r="AB421" i="2"/>
  <c r="AB564" i="2"/>
  <c r="AB552" i="2"/>
  <c r="AB177" i="2"/>
  <c r="AB296" i="2"/>
  <c r="AB208" i="2"/>
  <c r="AB568" i="2"/>
  <c r="AB509" i="2"/>
  <c r="AB58" i="2"/>
  <c r="AB403" i="2"/>
  <c r="AB132" i="2"/>
  <c r="AB336" i="2"/>
  <c r="AB775" i="2"/>
  <c r="AB362" i="2"/>
  <c r="AB580" i="2"/>
  <c r="AB355" i="2"/>
  <c r="AB461" i="2"/>
  <c r="AB176" i="2"/>
  <c r="AB660" i="2"/>
  <c r="AB499" i="2"/>
  <c r="AB629" i="2"/>
  <c r="AB228" i="2"/>
  <c r="AB571" i="2"/>
  <c r="AB493" i="2"/>
  <c r="AB234" i="2"/>
  <c r="AB51" i="2"/>
  <c r="AB767" i="2"/>
  <c r="AB380" i="2"/>
  <c r="AB325" i="2"/>
  <c r="AB384" i="2"/>
  <c r="AB196" i="2"/>
  <c r="AB307" i="2"/>
  <c r="AB653" i="2"/>
  <c r="AB566" i="2"/>
  <c r="AB442" i="2"/>
  <c r="AB202" i="2"/>
  <c r="AB174" i="2"/>
  <c r="AB397" i="2"/>
  <c r="AB92" i="2"/>
  <c r="AB782" i="2"/>
  <c r="AB536" i="2"/>
  <c r="AB17" i="2"/>
  <c r="AB240" i="2"/>
  <c r="AB244" i="2"/>
  <c r="AB766" i="2"/>
  <c r="AB156" i="2"/>
  <c r="AB427" i="2"/>
  <c r="AB148" i="2"/>
  <c r="AB83" i="2"/>
  <c r="AB251" i="2"/>
  <c r="AB306" i="2"/>
  <c r="AB63" i="2"/>
  <c r="AB342" i="2"/>
  <c r="AB227" i="2"/>
  <c r="AB329" i="2"/>
  <c r="AB69" i="2"/>
  <c r="AB99" i="2"/>
  <c r="AB159" i="2"/>
  <c r="AB366" i="2"/>
  <c r="Z211" i="2" l="1"/>
  <c r="Y211" i="2"/>
  <c r="U211" i="2"/>
  <c r="T211" i="2"/>
  <c r="AD827" i="2"/>
  <c r="AE827" i="2"/>
  <c r="AB827" i="2"/>
  <c r="AE821" i="2"/>
  <c r="V821" i="2"/>
  <c r="V827" i="2"/>
  <c r="AB821" i="2"/>
  <c r="F827" i="2"/>
  <c r="M827" i="2"/>
  <c r="F821" i="2"/>
  <c r="J827" i="2"/>
  <c r="J829" i="2" s="1"/>
  <c r="J821" i="2"/>
  <c r="J823" i="2" s="1"/>
  <c r="AC827" i="2"/>
  <c r="AF821" i="2"/>
  <c r="AC821" i="2"/>
  <c r="V13" i="2" l="1"/>
  <c r="K13" i="2"/>
  <c r="M821" i="2"/>
  <c r="AH821" i="2"/>
  <c r="AF827" i="2"/>
  <c r="AH827" i="2" s="1"/>
  <c r="AD821" i="2"/>
  <c r="AG826" i="2" l="1"/>
  <c r="AG829" i="2" s="1"/>
  <c r="AG820" i="2" l="1"/>
  <c r="AG823" i="2" s="1"/>
  <c r="O820" i="2" l="1"/>
  <c r="O823" i="2" s="1"/>
  <c r="O826" i="2" l="1"/>
  <c r="O829" i="2" s="1"/>
  <c r="D495" i="2"/>
  <c r="D85" i="2"/>
  <c r="F337" i="2"/>
  <c r="G286" i="2"/>
  <c r="D564" i="2"/>
  <c r="G633" i="2"/>
  <c r="D399" i="2"/>
  <c r="D384" i="2"/>
  <c r="D267" i="2"/>
  <c r="G667" i="2"/>
  <c r="F471" i="2"/>
  <c r="G801" i="2"/>
  <c r="F252" i="2"/>
  <c r="F579" i="2"/>
  <c r="F332" i="2"/>
  <c r="F34" i="2"/>
  <c r="G636" i="2"/>
  <c r="F288" i="2"/>
  <c r="G426" i="2"/>
  <c r="G559" i="2"/>
  <c r="F87" i="2"/>
  <c r="F73" i="2"/>
  <c r="D109" i="2"/>
  <c r="G828" i="2"/>
  <c r="F518" i="2"/>
  <c r="D153" i="2"/>
  <c r="D518" i="2"/>
  <c r="G25" i="2"/>
  <c r="D588" i="2"/>
  <c r="D541" i="2"/>
  <c r="L729" i="2"/>
  <c r="F270" i="2"/>
  <c r="D455" i="2"/>
  <c r="D120" i="2"/>
  <c r="F453" i="2"/>
  <c r="G731" i="2"/>
  <c r="D390" i="2"/>
  <c r="D555" i="2"/>
  <c r="F114" i="2"/>
  <c r="G165" i="2"/>
  <c r="F321" i="2"/>
  <c r="D447" i="2"/>
  <c r="D574" i="2"/>
  <c r="F335" i="2"/>
  <c r="F160" i="2"/>
  <c r="D531" i="2"/>
  <c r="D499" i="2"/>
  <c r="D773" i="2"/>
  <c r="G675" i="2"/>
  <c r="E715" i="2"/>
  <c r="G614" i="2"/>
  <c r="G724" i="2"/>
  <c r="D743" i="2"/>
  <c r="G411" i="2"/>
  <c r="F742" i="2"/>
  <c r="G651" i="2"/>
  <c r="G767" i="2"/>
  <c r="G267" i="2"/>
  <c r="G361" i="2"/>
  <c r="G208" i="2"/>
  <c r="G444" i="2"/>
  <c r="G235" i="2"/>
  <c r="D498" i="2"/>
  <c r="D592" i="2"/>
  <c r="G447" i="2"/>
  <c r="F555" i="2"/>
  <c r="D224" i="2"/>
  <c r="F675" i="2"/>
  <c r="G582" i="2"/>
  <c r="G674" i="2"/>
  <c r="F129" i="2"/>
  <c r="G62" i="2"/>
  <c r="G635" i="2"/>
  <c r="G150" i="2"/>
  <c r="F251" i="2"/>
  <c r="D458" i="2"/>
  <c r="G813" i="2"/>
  <c r="G354" i="2"/>
  <c r="D415" i="2"/>
  <c r="F649" i="2"/>
  <c r="F313" i="2"/>
  <c r="D604" i="2"/>
  <c r="G292" i="2"/>
  <c r="G105" i="2"/>
  <c r="D467" i="2"/>
  <c r="D58" i="2"/>
  <c r="D195" i="2"/>
  <c r="G822" i="2"/>
  <c r="G123" i="2"/>
  <c r="G291" i="2"/>
  <c r="F683" i="2"/>
  <c r="G381" i="2"/>
  <c r="F274" i="2"/>
  <c r="G565" i="2"/>
  <c r="D244" i="2"/>
  <c r="F535" i="2"/>
  <c r="G160" i="2"/>
  <c r="G794" i="2"/>
  <c r="F576" i="2"/>
  <c r="E372" i="2"/>
  <c r="F784" i="2"/>
  <c r="G757" i="2"/>
  <c r="D402" i="2"/>
  <c r="D234" i="2"/>
  <c r="D409" i="2"/>
  <c r="D83" i="2"/>
  <c r="G374" i="2"/>
  <c r="F643" i="2"/>
  <c r="F664" i="2"/>
  <c r="F204" i="2"/>
  <c r="F708" i="2"/>
  <c r="F575" i="2"/>
  <c r="D182" i="2"/>
  <c r="F390" i="2"/>
  <c r="F25" i="2"/>
  <c r="F258" i="2"/>
  <c r="F802" i="2"/>
  <c r="D175" i="2"/>
  <c r="G743" i="2"/>
  <c r="F766" i="2"/>
  <c r="F777" i="2"/>
  <c r="G419" i="2"/>
  <c r="G684" i="2"/>
  <c r="F625" i="2"/>
  <c r="F409" i="2"/>
  <c r="G207" i="2"/>
  <c r="D647" i="2"/>
  <c r="G423" i="2"/>
  <c r="G161" i="2"/>
  <c r="D438" i="2"/>
  <c r="F367" i="2"/>
  <c r="G385" i="2"/>
  <c r="F463" i="2"/>
  <c r="D577" i="2"/>
  <c r="D652" i="2"/>
  <c r="G615" i="2"/>
  <c r="F644" i="2"/>
  <c r="F489" i="2"/>
  <c r="D753" i="2"/>
  <c r="F765" i="2"/>
  <c r="F180" i="2"/>
  <c r="D468" i="2"/>
  <c r="D433" i="2"/>
  <c r="F23" i="2"/>
  <c r="F411" i="2"/>
  <c r="D299" i="2"/>
  <c r="D208" i="2"/>
  <c r="G542" i="2"/>
  <c r="G315" i="2"/>
  <c r="G302" i="2"/>
  <c r="D34" i="2"/>
  <c r="G47" i="2"/>
  <c r="G247" i="2"/>
  <c r="F687" i="2"/>
  <c r="D64" i="2"/>
  <c r="F84" i="2"/>
  <c r="F318" i="2"/>
  <c r="D321" i="2"/>
  <c r="G201" i="2"/>
  <c r="F568" i="2"/>
  <c r="F500" i="2"/>
  <c r="G657" i="2"/>
  <c r="G200" i="2"/>
  <c r="G282" i="2"/>
  <c r="D566" i="2"/>
  <c r="F359" i="2"/>
  <c r="F102" i="2"/>
  <c r="G248" i="2"/>
  <c r="D565" i="2"/>
  <c r="F542" i="2"/>
  <c r="D696" i="2"/>
  <c r="D280" i="2"/>
  <c r="F203" i="2"/>
  <c r="D421" i="2"/>
  <c r="D37" i="2"/>
  <c r="F648" i="2"/>
  <c r="G523" i="2"/>
  <c r="D620" i="2"/>
  <c r="F269" i="2"/>
  <c r="E710" i="2"/>
  <c r="L528" i="2"/>
  <c r="D262" i="2"/>
  <c r="D796" i="2"/>
  <c r="F120" i="2"/>
  <c r="G287" i="2"/>
  <c r="F650" i="2"/>
  <c r="E238" i="2"/>
  <c r="F637" i="2"/>
  <c r="G234" i="2"/>
  <c r="G539" i="2"/>
  <c r="F220" i="2"/>
  <c r="G384" i="2"/>
  <c r="G742" i="2"/>
  <c r="G438" i="2"/>
  <c r="F223" i="2"/>
  <c r="D186" i="2"/>
  <c r="D624" i="2"/>
  <c r="F126" i="2"/>
  <c r="G512" i="2"/>
  <c r="D229" i="2"/>
  <c r="F207" i="2"/>
  <c r="D400" i="2"/>
  <c r="L476" i="2"/>
  <c r="F780" i="2"/>
  <c r="D146" i="2"/>
  <c r="F80" i="2"/>
  <c r="AF528" i="2"/>
  <c r="G557" i="2"/>
  <c r="D494" i="2"/>
  <c r="F690" i="2"/>
  <c r="G441" i="2"/>
  <c r="D420" i="2"/>
  <c r="G164" i="2"/>
  <c r="G796" i="2"/>
  <c r="F292" i="2"/>
  <c r="G459" i="2"/>
  <c r="G685" i="2"/>
  <c r="D127" i="2"/>
  <c r="D221" i="2"/>
  <c r="F127" i="2"/>
  <c r="D524" i="2"/>
  <c r="L548" i="2"/>
  <c r="F609" i="2"/>
  <c r="F131" i="2"/>
  <c r="D380" i="2"/>
  <c r="F478" i="2"/>
  <c r="D602" i="2"/>
  <c r="D768" i="2"/>
  <c r="D167" i="2"/>
  <c r="D443" i="2"/>
  <c r="D789" i="2"/>
  <c r="G108" i="2"/>
  <c r="F786" i="2"/>
  <c r="G483" i="2"/>
  <c r="F775" i="2"/>
  <c r="D742" i="2"/>
  <c r="G812" i="2"/>
  <c r="G50" i="2"/>
  <c r="D716" i="2"/>
  <c r="G58" i="2"/>
  <c r="D525" i="2"/>
  <c r="G775" i="2"/>
  <c r="G436" i="2"/>
  <c r="G631" i="2"/>
  <c r="F312" i="2"/>
  <c r="D73" i="2"/>
  <c r="F666" i="2"/>
  <c r="F553" i="2"/>
  <c r="G653" i="2"/>
  <c r="G359" i="2"/>
  <c r="D309" i="2"/>
  <c r="D274" i="2"/>
  <c r="G65" i="2"/>
  <c r="G93" i="2"/>
  <c r="G81" i="2"/>
  <c r="D383" i="2"/>
  <c r="G625" i="2"/>
  <c r="G180" i="2"/>
  <c r="G735" i="2"/>
  <c r="F283" i="2"/>
  <c r="F74" i="2"/>
  <c r="G130" i="2"/>
  <c r="F222" i="2"/>
  <c r="G270" i="2"/>
  <c r="G760" i="2"/>
  <c r="D241" i="2"/>
  <c r="G650" i="2"/>
  <c r="D363" i="2"/>
  <c r="D655" i="2"/>
  <c r="F134" i="2"/>
  <c r="D69" i="2"/>
  <c r="G643" i="2"/>
  <c r="F310" i="2"/>
  <c r="G714" i="2"/>
  <c r="F718" i="2"/>
  <c r="G36" i="2"/>
  <c r="G87" i="2"/>
  <c r="D752" i="2"/>
  <c r="F495" i="2"/>
  <c r="F466" i="2"/>
  <c r="G415" i="2"/>
  <c r="G747" i="2"/>
  <c r="D437" i="2"/>
  <c r="G579" i="2"/>
  <c r="G115" i="2"/>
  <c r="G729" i="2"/>
  <c r="E718" i="2"/>
  <c r="D622" i="2"/>
  <c r="D140" i="2"/>
  <c r="F405" i="2"/>
  <c r="F797" i="2"/>
  <c r="E80" i="2"/>
  <c r="F238" i="2"/>
  <c r="F37" i="2"/>
  <c r="F571" i="2"/>
  <c r="F635" i="2"/>
  <c r="F752" i="2"/>
  <c r="G246" i="2"/>
  <c r="G720" i="2"/>
  <c r="F790" i="2"/>
  <c r="F133" i="2"/>
  <c r="D322" i="2"/>
  <c r="F284" i="2"/>
  <c r="F193" i="2"/>
  <c r="D695" i="2"/>
  <c r="D100" i="2"/>
  <c r="D238" i="2"/>
  <c r="G52" i="2"/>
  <c r="D679" i="2"/>
  <c r="G240" i="2"/>
  <c r="F578" i="2"/>
  <c r="D536" i="2"/>
  <c r="F354" i="2"/>
  <c r="F282" i="2"/>
  <c r="F167" i="2"/>
  <c r="F799" i="2"/>
  <c r="F427" i="2"/>
  <c r="G602" i="2"/>
  <c r="D412" i="2"/>
  <c r="G29" i="2"/>
  <c r="D601" i="2"/>
  <c r="F117" i="2"/>
  <c r="D59" i="2"/>
  <c r="G90" i="2"/>
  <c r="D662" i="2"/>
  <c r="F196" i="2"/>
  <c r="F399" i="2"/>
  <c r="D282" i="2"/>
  <c r="D330" i="2"/>
  <c r="D597" i="2"/>
  <c r="D751" i="2"/>
  <c r="D291" i="2"/>
  <c r="G73" i="2"/>
  <c r="F372" i="2"/>
  <c r="D405" i="2"/>
  <c r="G759" i="2"/>
  <c r="L735" i="2"/>
  <c r="F561" i="2"/>
  <c r="D762" i="2"/>
  <c r="D71" i="2"/>
  <c r="F504" i="2"/>
  <c r="D300" i="2"/>
  <c r="G799" i="2"/>
  <c r="F58" i="2"/>
  <c r="D61" i="2"/>
  <c r="F710" i="2"/>
  <c r="D128" i="2"/>
  <c r="D711" i="2"/>
  <c r="F483" i="2"/>
  <c r="F633" i="2"/>
  <c r="F502" i="2"/>
  <c r="F417" i="2"/>
  <c r="AF729" i="2"/>
  <c r="G120" i="2"/>
  <c r="G661" i="2"/>
  <c r="G547" i="2"/>
  <c r="F615" i="2"/>
  <c r="G141" i="2"/>
  <c r="F227" i="2"/>
  <c r="F89" i="2"/>
  <c r="F398" i="2"/>
  <c r="G269" i="2"/>
  <c r="D114" i="2"/>
  <c r="G417" i="2"/>
  <c r="G231" i="2"/>
  <c r="F106" i="2"/>
  <c r="E720" i="2"/>
  <c r="F374" i="2"/>
  <c r="G568" i="2"/>
  <c r="G669" i="2"/>
  <c r="D760" i="2"/>
  <c r="D80" i="2"/>
  <c r="G577" i="2"/>
  <c r="G118" i="2"/>
  <c r="D403" i="2"/>
  <c r="F636" i="2"/>
  <c r="G538" i="2"/>
  <c r="D316" i="2"/>
  <c r="F373" i="2"/>
  <c r="G258" i="2"/>
  <c r="D151" i="2"/>
  <c r="D583" i="2"/>
  <c r="G59" i="2"/>
  <c r="F558" i="2"/>
  <c r="D173" i="2"/>
  <c r="D303" i="2"/>
  <c r="G222" i="2"/>
  <c r="D19" i="2"/>
  <c r="D684" i="2"/>
  <c r="G510" i="2"/>
  <c r="F141" i="2"/>
  <c r="D103" i="2"/>
  <c r="D240" i="2"/>
  <c r="F322" i="2"/>
  <c r="D589" i="2"/>
  <c r="G116" i="2"/>
  <c r="F76" i="2"/>
  <c r="D774" i="2"/>
  <c r="G275" i="2"/>
  <c r="D610" i="2"/>
  <c r="F330" i="2"/>
  <c r="G576" i="2"/>
  <c r="F512" i="2"/>
  <c r="D469" i="2"/>
  <c r="F639" i="2"/>
  <c r="F446" i="2"/>
  <c r="E709" i="2"/>
  <c r="D480" i="2"/>
  <c r="F165" i="2"/>
  <c r="F242" i="2"/>
  <c r="L595" i="2"/>
  <c r="E719" i="2"/>
  <c r="G321" i="2"/>
  <c r="F663" i="2"/>
  <c r="G13" i="2"/>
  <c r="F369" i="2"/>
  <c r="E79" i="2"/>
  <c r="L733" i="2"/>
  <c r="D778" i="2"/>
  <c r="F162" i="2"/>
  <c r="D270" i="2"/>
  <c r="F629" i="2"/>
  <c r="L550" i="2"/>
  <c r="G725" i="2"/>
  <c r="G158" i="2"/>
  <c r="G39" i="2"/>
  <c r="F382" i="2"/>
  <c r="D656" i="2"/>
  <c r="G271" i="2"/>
  <c r="F756" i="2"/>
  <c r="F508" i="2"/>
  <c r="D472" i="2"/>
  <c r="L13" i="2"/>
  <c r="M13" i="2" s="1"/>
  <c r="F297" i="2"/>
  <c r="F519" i="2"/>
  <c r="L543" i="2"/>
  <c r="D253" i="2"/>
  <c r="F667" i="2"/>
  <c r="D621" i="2"/>
  <c r="D161" i="2"/>
  <c r="G470" i="2"/>
  <c r="D30" i="2"/>
  <c r="G103" i="2"/>
  <c r="F364" i="2"/>
  <c r="F386" i="2"/>
  <c r="G784" i="2"/>
  <c r="F387" i="2"/>
  <c r="D367" i="2"/>
  <c r="D619" i="2"/>
  <c r="D144" i="2"/>
  <c r="D193" i="2"/>
  <c r="F767" i="2"/>
  <c r="D687" i="2"/>
  <c r="D230" i="2"/>
  <c r="D74" i="2"/>
  <c r="F181" i="2"/>
  <c r="D276" i="2"/>
  <c r="G64" i="2"/>
  <c r="F681" i="2"/>
  <c r="F771" i="2"/>
  <c r="F426" i="2"/>
  <c r="F400" i="2"/>
  <c r="G792" i="2"/>
  <c r="G331" i="2"/>
  <c r="D382" i="2"/>
  <c r="D764" i="2"/>
  <c r="D216" i="2"/>
  <c r="D641" i="2"/>
  <c r="D709" i="2"/>
  <c r="F540" i="2"/>
  <c r="F115" i="2"/>
  <c r="D177" i="2"/>
  <c r="D361" i="2"/>
  <c r="D181" i="2"/>
  <c r="D413" i="2"/>
  <c r="G454" i="2"/>
  <c r="D553" i="2"/>
  <c r="L732" i="2"/>
  <c r="G76" i="2"/>
  <c r="G281" i="2"/>
  <c r="D473" i="2"/>
  <c r="G104" i="2"/>
  <c r="D637" i="2"/>
  <c r="G279" i="2"/>
  <c r="D101" i="2"/>
  <c r="D408" i="2"/>
  <c r="M550" i="2"/>
  <c r="G332" i="2"/>
  <c r="D200" i="2"/>
  <c r="D212" i="2"/>
  <c r="F128" i="2"/>
  <c r="D268" i="2"/>
  <c r="F64" i="2"/>
  <c r="G219" i="2"/>
  <c r="G344" i="2"/>
  <c r="D116" i="2"/>
  <c r="D483" i="2"/>
  <c r="G110" i="2"/>
  <c r="D779" i="2"/>
  <c r="F197" i="2"/>
  <c r="D616" i="2"/>
  <c r="G74" i="2"/>
  <c r="G194" i="2"/>
  <c r="D424" i="2"/>
  <c r="G529" i="2"/>
  <c r="F632" i="2"/>
  <c r="G583" i="2"/>
  <c r="G638" i="2"/>
  <c r="G693" i="2"/>
  <c r="D235" i="2"/>
  <c r="G102" i="2"/>
  <c r="D710" i="2"/>
  <c r="D339" i="2"/>
  <c r="F642" i="2"/>
  <c r="G273" i="2"/>
  <c r="D143" i="2"/>
  <c r="D375" i="2"/>
  <c r="F63" i="2"/>
  <c r="G97" i="2"/>
  <c r="F195" i="2"/>
  <c r="G175" i="2"/>
  <c r="G217" i="2"/>
  <c r="F490" i="2"/>
  <c r="F533" i="2"/>
  <c r="G128" i="2"/>
  <c r="D770" i="2"/>
  <c r="E711" i="2"/>
  <c r="G554" i="2"/>
  <c r="F641" i="2"/>
  <c r="F749" i="2"/>
  <c r="L736" i="2"/>
  <c r="D747" i="2"/>
  <c r="G689" i="2"/>
  <c r="F496" i="2"/>
  <c r="G145" i="2"/>
  <c r="G179" i="2"/>
  <c r="D427" i="2"/>
  <c r="F702" i="2"/>
  <c r="D418" i="2"/>
  <c r="E216" i="2"/>
  <c r="F619" i="2"/>
  <c r="F445" i="2"/>
  <c r="G227" i="2"/>
  <c r="F401" i="2"/>
  <c r="G285" i="2"/>
  <c r="F560" i="2"/>
  <c r="G86" i="2"/>
  <c r="D284" i="2"/>
  <c r="F438" i="2"/>
  <c r="D535" i="2"/>
  <c r="D611" i="2"/>
  <c r="F408" i="2"/>
  <c r="D547" i="2"/>
  <c r="G758" i="2"/>
  <c r="D285" i="2"/>
  <c r="F248" i="2"/>
  <c r="G309" i="2"/>
  <c r="G216" i="2"/>
  <c r="F278" i="2"/>
  <c r="G228" i="2"/>
  <c r="F570" i="2"/>
  <c r="G30" i="2"/>
  <c r="D634" i="2"/>
  <c r="G60" i="2"/>
  <c r="D648" i="2"/>
  <c r="F151" i="2"/>
  <c r="F315" i="2"/>
  <c r="F774" i="2"/>
  <c r="F231" i="2"/>
  <c r="G163" i="2"/>
  <c r="G461" i="2"/>
  <c r="F564" i="2"/>
  <c r="D746" i="2"/>
  <c r="F247" i="2"/>
  <c r="G496" i="2"/>
  <c r="D786" i="2"/>
  <c r="F183" i="2"/>
  <c r="G51" i="2"/>
  <c r="D313" i="2"/>
  <c r="D450" i="2"/>
  <c r="F234" i="2"/>
  <c r="D50" i="2"/>
  <c r="D754" i="2"/>
  <c r="D799" i="2"/>
  <c r="E712" i="2"/>
  <c r="D158" i="2"/>
  <c r="F491" i="2"/>
  <c r="D160" i="2"/>
  <c r="E722" i="2"/>
  <c r="G494" i="2"/>
  <c r="F791" i="2"/>
  <c r="F272" i="2"/>
  <c r="F201" i="2"/>
  <c r="D122" i="2"/>
  <c r="D248" i="2"/>
  <c r="F618" i="2"/>
  <c r="D720" i="2"/>
  <c r="G697" i="2"/>
  <c r="G537" i="2"/>
  <c r="F793" i="2"/>
  <c r="D301" i="2"/>
  <c r="G260" i="2"/>
  <c r="F605" i="2"/>
  <c r="G75" i="2"/>
  <c r="F376" i="2"/>
  <c r="D702" i="2"/>
  <c r="G167" i="2"/>
  <c r="F112" i="2"/>
  <c r="D252" i="2"/>
  <c r="G176" i="2"/>
  <c r="D179" i="2"/>
  <c r="G718" i="2"/>
  <c r="G249" i="2"/>
  <c r="G730" i="2"/>
  <c r="F389" i="2"/>
  <c r="F626" i="2"/>
  <c r="D336" i="2"/>
  <c r="D493" i="2"/>
  <c r="D540" i="2"/>
  <c r="F538" i="2"/>
  <c r="G797" i="2"/>
  <c r="D308" i="2"/>
  <c r="D344" i="2"/>
  <c r="F499" i="2"/>
  <c r="F171" i="2"/>
  <c r="D479" i="2"/>
  <c r="D124" i="2"/>
  <c r="G166" i="2"/>
  <c r="D123" i="2"/>
  <c r="D672" i="2"/>
  <c r="F212" i="2"/>
  <c r="G101" i="2"/>
  <c r="L515" i="2"/>
  <c r="G545" i="2"/>
  <c r="G723" i="2"/>
  <c r="F179" i="2"/>
  <c r="D551" i="2"/>
  <c r="F604" i="2"/>
  <c r="F173" i="2"/>
  <c r="F479" i="2"/>
  <c r="D544" i="2"/>
  <c r="G420" i="2"/>
  <c r="D135" i="2"/>
  <c r="D603" i="2"/>
  <c r="F458" i="2"/>
  <c r="D575" i="2"/>
  <c r="G337" i="2"/>
  <c r="D14" i="2"/>
  <c r="F676" i="2"/>
  <c r="G462" i="2"/>
  <c r="G532" i="2"/>
  <c r="L809" i="2"/>
  <c r="F150" i="2"/>
  <c r="F686" i="2"/>
  <c r="D414" i="2"/>
  <c r="D503" i="2"/>
  <c r="G348" i="2"/>
  <c r="F723" i="2"/>
  <c r="D89" i="2"/>
  <c r="G600" i="2"/>
  <c r="F46" i="2"/>
  <c r="F293" i="2"/>
  <c r="F19" i="2"/>
  <c r="G220" i="2"/>
  <c r="L692" i="2"/>
  <c r="F271" i="2"/>
  <c r="G773" i="2"/>
  <c r="G453" i="2"/>
  <c r="F343" i="2"/>
  <c r="D654" i="2"/>
  <c r="D422" i="2"/>
  <c r="G261" i="2"/>
  <c r="D47" i="2"/>
  <c r="G491" i="2"/>
  <c r="F798" i="2"/>
  <c r="D105" i="2"/>
  <c r="D272" i="2"/>
  <c r="G322" i="2"/>
  <c r="D278" i="2"/>
  <c r="G570" i="2"/>
  <c r="G744" i="2"/>
  <c r="F265" i="2"/>
  <c r="D573" i="2"/>
  <c r="G541" i="2"/>
  <c r="F720" i="2"/>
  <c r="D703" i="2"/>
  <c r="G117" i="2"/>
  <c r="G781" i="2"/>
  <c r="G124" i="2"/>
  <c r="G193" i="2"/>
  <c r="G553" i="2"/>
  <c r="F743" i="2"/>
  <c r="F295" i="2"/>
  <c r="F147" i="2"/>
  <c r="G626" i="2"/>
  <c r="F302" i="2"/>
  <c r="G601" i="2"/>
  <c r="G656" i="2"/>
  <c r="G212" i="2"/>
  <c r="D81" i="2"/>
  <c r="F338" i="2"/>
  <c r="F353" i="2"/>
  <c r="G375" i="2"/>
  <c r="D156" i="2"/>
  <c r="F216" i="2"/>
  <c r="D84" i="2"/>
  <c r="F763" i="2"/>
  <c r="F113" i="2"/>
  <c r="G99" i="2"/>
  <c r="D307" i="2"/>
  <c r="D554" i="2"/>
  <c r="F166" i="2"/>
  <c r="G592" i="2"/>
  <c r="D365" i="2"/>
  <c r="D279" i="2"/>
  <c r="F480" i="2"/>
  <c r="F507" i="2"/>
  <c r="G500" i="2"/>
  <c r="G443" i="2"/>
  <c r="G274" i="2"/>
  <c r="G668" i="2"/>
  <c r="D777" i="2"/>
  <c r="D691" i="2"/>
  <c r="G701" i="2"/>
  <c r="D197" i="2"/>
  <c r="D131" i="2"/>
  <c r="D296" i="2"/>
  <c r="G391" i="2"/>
  <c r="F145" i="2"/>
  <c r="F529" i="2"/>
  <c r="F439" i="2"/>
  <c r="F455" i="2"/>
  <c r="F470" i="2"/>
  <c r="F717" i="2"/>
  <c r="F226" i="2"/>
  <c r="D718" i="2"/>
  <c r="G245" i="2"/>
  <c r="G551" i="2"/>
  <c r="F566" i="2"/>
  <c r="G242" i="2"/>
  <c r="F461" i="2"/>
  <c r="F440" i="2"/>
  <c r="G224" i="2"/>
  <c r="D245" i="2"/>
  <c r="F582" i="2"/>
  <c r="F691" i="2"/>
  <c r="D242" i="2"/>
  <c r="D99" i="2"/>
  <c r="L673" i="2"/>
  <c r="AF673" i="2" s="1"/>
  <c r="F348" i="2"/>
  <c r="F546" i="2"/>
  <c r="D94" i="2"/>
  <c r="G468" i="2"/>
  <c r="D685" i="2"/>
  <c r="F29" i="2"/>
  <c r="L628" i="2"/>
  <c r="G495" i="2"/>
  <c r="F306" i="2"/>
  <c r="G717" i="2"/>
  <c r="E721" i="2"/>
  <c r="G612" i="2"/>
  <c r="G776" i="2"/>
  <c r="D651" i="2"/>
  <c r="D527" i="2"/>
  <c r="D192" i="2"/>
  <c r="G687" i="2"/>
  <c r="E714" i="2"/>
  <c r="F751" i="2"/>
  <c r="G377" i="2"/>
  <c r="L530" i="2"/>
  <c r="G293" i="2"/>
  <c r="G284" i="2"/>
  <c r="D521" i="2"/>
  <c r="F764" i="2"/>
  <c r="L55" i="2"/>
  <c r="D223" i="2"/>
  <c r="D39" i="2"/>
  <c r="F757" i="2"/>
  <c r="F457" i="2"/>
  <c r="G94" i="2"/>
  <c r="F132" i="2"/>
  <c r="G254" i="2"/>
  <c r="D18" i="2"/>
  <c r="G412" i="2"/>
  <c r="F516" i="2"/>
  <c r="F602" i="2"/>
  <c r="G341" i="2"/>
  <c r="D508" i="2"/>
  <c r="D378" i="2"/>
  <c r="F657" i="2"/>
  <c r="F268" i="2"/>
  <c r="D387" i="2"/>
  <c r="F456" i="2"/>
  <c r="F139" i="2"/>
  <c r="D667" i="2"/>
  <c r="D302" i="2"/>
  <c r="F601" i="2"/>
  <c r="G778" i="2"/>
  <c r="D449" i="2"/>
  <c r="D106" i="2"/>
  <c r="D475" i="2"/>
  <c r="D16" i="2"/>
  <c r="F316" i="2"/>
  <c r="F448" i="2"/>
  <c r="G106" i="2"/>
  <c r="D665" i="2"/>
  <c r="AF550" i="2"/>
  <c r="F617" i="2"/>
  <c r="L731" i="2"/>
  <c r="M731" i="2" s="1"/>
  <c r="G182" i="2"/>
  <c r="G567" i="2"/>
  <c r="G427" i="2"/>
  <c r="G544" i="2"/>
  <c r="G186" i="2"/>
  <c r="D254" i="2"/>
  <c r="D567" i="2"/>
  <c r="D294" i="2"/>
  <c r="D562" i="2"/>
  <c r="D523" i="2"/>
  <c r="D171" i="2"/>
  <c r="D800" i="2"/>
  <c r="D145" i="2"/>
  <c r="D660" i="2"/>
  <c r="F356" i="2"/>
  <c r="G283" i="2"/>
  <c r="F229" i="2"/>
  <c r="G809" i="2"/>
  <c r="G72" i="2"/>
  <c r="G790" i="2"/>
  <c r="F61" i="2"/>
  <c r="F70" i="2"/>
  <c r="D273" i="2"/>
  <c r="G475" i="2"/>
  <c r="AF515" i="2"/>
  <c r="G294" i="2"/>
  <c r="D459" i="2"/>
  <c r="G388" i="2"/>
  <c r="G505" i="2"/>
  <c r="F521" i="2"/>
  <c r="F545" i="2"/>
  <c r="G358" i="2"/>
  <c r="D669" i="2"/>
  <c r="G771" i="2"/>
  <c r="G573" i="2"/>
  <c r="F341" i="2"/>
  <c r="G394" i="2"/>
  <c r="F651" i="2"/>
  <c r="F679" i="2"/>
  <c r="D461" i="2"/>
  <c r="G226" i="2"/>
  <c r="D360" i="2"/>
  <c r="G109" i="2"/>
  <c r="F388" i="2"/>
  <c r="G698" i="2"/>
  <c r="F769" i="2"/>
  <c r="G84" i="2"/>
  <c r="G35" i="2"/>
  <c r="F668" i="2"/>
  <c r="D572" i="2"/>
  <c r="F24" i="2"/>
  <c r="F647" i="2"/>
  <c r="G147" i="2"/>
  <c r="D52" i="2"/>
  <c r="D332" i="2"/>
  <c r="G764" i="2"/>
  <c r="G277" i="2"/>
  <c r="F33" i="2"/>
  <c r="F591" i="2"/>
  <c r="D87" i="2"/>
  <c r="G676" i="2"/>
  <c r="G686" i="2"/>
  <c r="F346" i="2"/>
  <c r="G624" i="2"/>
  <c r="D454" i="2"/>
  <c r="G330" i="2"/>
  <c r="D132" i="2"/>
  <c r="G580" i="2"/>
  <c r="G129" i="2"/>
  <c r="F594" i="2"/>
  <c r="F801" i="2"/>
  <c r="G387" i="2"/>
  <c r="D558" i="2"/>
  <c r="F481" i="2"/>
  <c r="D442" i="2"/>
  <c r="G469" i="2"/>
  <c r="F435" i="2"/>
  <c r="D698" i="2"/>
  <c r="D661" i="2"/>
  <c r="D43" i="2"/>
  <c r="D288" i="2"/>
  <c r="F66" i="2"/>
  <c r="G88" i="2"/>
  <c r="F101" i="2"/>
  <c r="F143" i="2"/>
  <c r="N3" i="2"/>
  <c r="D491" i="2"/>
  <c r="F447" i="2"/>
  <c r="G336" i="2"/>
  <c r="D429" i="2"/>
  <c r="F669" i="2"/>
  <c r="F631" i="2"/>
  <c r="G765" i="2"/>
  <c r="G694" i="2"/>
  <c r="G680" i="2"/>
  <c r="D627" i="2"/>
  <c r="D250" i="2"/>
  <c r="D362" i="2"/>
  <c r="L623" i="2"/>
  <c r="M623" i="2" s="1"/>
  <c r="L795" i="2"/>
  <c r="D311" i="2"/>
  <c r="G485" i="2"/>
  <c r="F26" i="2"/>
  <c r="D600" i="2"/>
  <c r="G317" i="2"/>
  <c r="F72" i="2"/>
  <c r="AF530" i="2"/>
  <c r="AF731" i="2"/>
  <c r="G410" i="2"/>
  <c r="D63" i="2"/>
  <c r="D638" i="2"/>
  <c r="F93" i="2"/>
  <c r="G364" i="2"/>
  <c r="F600" i="2"/>
  <c r="G178" i="2"/>
  <c r="F245" i="2"/>
  <c r="G366" i="2"/>
  <c r="F656" i="2"/>
  <c r="D682" i="2"/>
  <c r="F153" i="2"/>
  <c r="G648" i="2"/>
  <c r="F250" i="2"/>
  <c r="F423" i="2"/>
  <c r="F124" i="2"/>
  <c r="G397" i="2"/>
  <c r="D486" i="2"/>
  <c r="D584" i="2"/>
  <c r="F118" i="2"/>
  <c r="F509" i="2"/>
  <c r="L549" i="2"/>
  <c r="D329" i="2"/>
  <c r="G416" i="2"/>
  <c r="G280" i="2"/>
  <c r="D659" i="2"/>
  <c r="F177" i="2"/>
  <c r="G497" i="2"/>
  <c r="G708" i="2"/>
  <c r="F444" i="2"/>
  <c r="D657" i="2"/>
  <c r="G238" i="2"/>
  <c r="D776" i="2"/>
  <c r="G250" i="2"/>
  <c r="G678" i="2"/>
  <c r="G607" i="2"/>
  <c r="G769" i="2"/>
  <c r="F525" i="2"/>
  <c r="G677" i="2"/>
  <c r="G318" i="2"/>
  <c r="F155" i="2"/>
  <c r="F700" i="2"/>
  <c r="F748" i="2"/>
  <c r="G451" i="2"/>
  <c r="D510" i="2"/>
  <c r="G239" i="2"/>
  <c r="G791" i="2"/>
  <c r="F469" i="2"/>
  <c r="G467" i="2"/>
  <c r="D653" i="2"/>
  <c r="G352" i="2"/>
  <c r="G437" i="2"/>
  <c r="M729" i="2"/>
  <c r="D686" i="2"/>
  <c r="F172" i="2"/>
  <c r="D801" i="2"/>
  <c r="F125" i="2"/>
  <c r="F536" i="2"/>
  <c r="D295" i="2"/>
  <c r="G798" i="2"/>
  <c r="F646" i="2"/>
  <c r="D719" i="2"/>
  <c r="F344" i="2"/>
  <c r="D782" i="2"/>
  <c r="D130" i="2"/>
  <c r="F652" i="2"/>
  <c r="F339" i="2"/>
  <c r="D798" i="2"/>
  <c r="F217" i="2"/>
  <c r="F233" i="2"/>
  <c r="D256" i="2"/>
  <c r="F415" i="2"/>
  <c r="L488" i="2"/>
  <c r="F357" i="2"/>
  <c r="F202" i="2"/>
  <c r="D369" i="2"/>
  <c r="G19" i="2"/>
  <c r="F135" i="2"/>
  <c r="G440" i="2"/>
  <c r="D271" i="2"/>
  <c r="F745" i="2"/>
  <c r="G719" i="2"/>
  <c r="G18" i="2"/>
  <c r="D228" i="2"/>
  <c r="F280" i="2"/>
  <c r="G243" i="2"/>
  <c r="G376" i="2"/>
  <c r="F17" i="2"/>
  <c r="D631" i="2"/>
  <c r="G486" i="2"/>
  <c r="F261" i="2"/>
  <c r="D21" i="2"/>
  <c r="D440" i="2"/>
  <c r="D222" i="2"/>
  <c r="F611" i="2"/>
  <c r="F449" i="2"/>
  <c r="F298" i="2"/>
  <c r="M732" i="2"/>
  <c r="F539" i="2"/>
  <c r="D227" i="2"/>
  <c r="F291" i="2"/>
  <c r="F273" i="2"/>
  <c r="F149" i="2"/>
  <c r="G306" i="2"/>
  <c r="D97" i="2"/>
  <c r="G204" i="2"/>
  <c r="D571" i="2"/>
  <c r="F614" i="2"/>
  <c r="F65" i="2"/>
  <c r="G362" i="2"/>
  <c r="F697" i="2"/>
  <c r="F140" i="2"/>
  <c r="D690" i="2"/>
  <c r="D107" i="2"/>
  <c r="G715" i="2"/>
  <c r="G24" i="2"/>
  <c r="G445" i="2"/>
  <c r="F85" i="2"/>
  <c r="D62" i="2"/>
  <c r="F760" i="2"/>
  <c r="D98" i="2"/>
  <c r="F266" i="2"/>
  <c r="D260" i="2"/>
  <c r="F701" i="2"/>
  <c r="G424" i="2"/>
  <c r="L730" i="2"/>
  <c r="F567" i="2"/>
  <c r="F680" i="2"/>
  <c r="G406" i="2"/>
  <c r="G616" i="2"/>
  <c r="D391" i="2"/>
  <c r="F431" i="2"/>
  <c r="D759" i="2"/>
  <c r="F596" i="2"/>
  <c r="F699" i="2"/>
  <c r="F459" i="2"/>
  <c r="E397" i="2"/>
  <c r="G711" i="2"/>
  <c r="D404" i="2"/>
  <c r="F750" i="2"/>
  <c r="F581" i="2"/>
  <c r="M628" i="2"/>
  <c r="F526" i="2"/>
  <c r="D678" i="2"/>
  <c r="G575" i="2"/>
  <c r="G297" i="2"/>
  <c r="F584" i="2"/>
  <c r="G272" i="2"/>
  <c r="F712" i="2"/>
  <c r="D671" i="2"/>
  <c r="G637" i="2"/>
  <c r="G588" i="2"/>
  <c r="D561" i="2"/>
  <c r="D689" i="2"/>
  <c r="F329" i="2"/>
  <c r="F696" i="2"/>
  <c r="D790" i="2"/>
  <c r="G264" i="2"/>
  <c r="F379" i="2"/>
  <c r="G814" i="2"/>
  <c r="D568" i="2"/>
  <c r="F18" i="2"/>
  <c r="D563" i="2"/>
  <c r="G604" i="2"/>
  <c r="D745" i="2"/>
  <c r="D366" i="2"/>
  <c r="F484" i="2"/>
  <c r="D785" i="2"/>
  <c r="D170" i="2"/>
  <c r="F146" i="2"/>
  <c r="G144" i="2"/>
  <c r="D463" i="2"/>
  <c r="D617" i="2"/>
  <c r="D149" i="2"/>
  <c r="D557" i="2"/>
  <c r="G251" i="2"/>
  <c r="F86" i="2"/>
  <c r="D65" i="2"/>
  <c r="D48" i="2"/>
  <c r="D435" i="2"/>
  <c r="D162" i="2"/>
  <c r="D456" i="2"/>
  <c r="G748" i="2"/>
  <c r="D317" i="2"/>
  <c r="G481" i="2"/>
  <c r="D20" i="2"/>
  <c r="G534" i="2"/>
  <c r="G499" i="2"/>
  <c r="G143" i="2"/>
  <c r="D92" i="2"/>
  <c r="AF13" i="2"/>
  <c r="F725" i="2"/>
  <c r="F307" i="2"/>
  <c r="G404" i="2"/>
  <c r="D347" i="2"/>
  <c r="G815" i="2"/>
  <c r="F383" i="2"/>
  <c r="D142" i="2"/>
  <c r="G574" i="2"/>
  <c r="D398" i="2"/>
  <c r="D354" i="2"/>
  <c r="F406" i="2"/>
  <c r="D596" i="2"/>
  <c r="F428" i="2"/>
  <c r="F569" i="2"/>
  <c r="G520" i="2"/>
  <c r="D471" i="2"/>
  <c r="G342" i="2"/>
  <c r="D715" i="2"/>
  <c r="G647" i="2"/>
  <c r="G181" i="2"/>
  <c r="D492" i="2"/>
  <c r="G610" i="2"/>
  <c r="G502" i="2"/>
  <c r="D484" i="2"/>
  <c r="G398" i="2"/>
  <c r="F475" i="2"/>
  <c r="G37" i="2"/>
  <c r="F551" i="2"/>
  <c r="F249" i="2"/>
  <c r="G504" i="2"/>
  <c r="G372" i="2"/>
  <c r="D125" i="2"/>
  <c r="D247" i="2"/>
  <c r="F577" i="2"/>
  <c r="D150" i="2"/>
  <c r="D155" i="2"/>
  <c r="D721" i="2"/>
  <c r="G413" i="2"/>
  <c r="G408" i="2"/>
  <c r="G197" i="2"/>
  <c r="F200" i="2"/>
  <c r="F506" i="2"/>
  <c r="G777" i="2"/>
  <c r="F30" i="2"/>
  <c r="F789" i="2"/>
  <c r="D453" i="2"/>
  <c r="F541" i="2"/>
  <c r="D512" i="2"/>
  <c r="D511" i="2"/>
  <c r="G450" i="2"/>
  <c r="F630" i="2"/>
  <c r="L734" i="2"/>
  <c r="D629" i="2"/>
  <c r="F796" i="2"/>
  <c r="G599" i="2"/>
  <c r="G501" i="2"/>
  <c r="D118" i="2"/>
  <c r="G259" i="2"/>
  <c r="D388" i="2"/>
  <c r="G563" i="2"/>
  <c r="G608" i="2"/>
  <c r="D90" i="2"/>
  <c r="L814" i="2"/>
  <c r="AF814" i="2" s="1"/>
  <c r="F450" i="2"/>
  <c r="F71" i="2"/>
  <c r="F358" i="2"/>
  <c r="D607" i="2"/>
  <c r="G69" i="2"/>
  <c r="G642" i="2"/>
  <c r="G770" i="2"/>
  <c r="F262" i="2"/>
  <c r="G26" i="2"/>
  <c r="D49" i="2"/>
  <c r="G296" i="2"/>
  <c r="F554" i="2"/>
  <c r="D269" i="2"/>
  <c r="F59" i="2"/>
  <c r="G409" i="2"/>
  <c r="G151" i="2"/>
  <c r="D781" i="2"/>
  <c r="G63" i="2"/>
  <c r="F385" i="2"/>
  <c r="F22" i="2"/>
  <c r="F119" i="2"/>
  <c r="D110" i="2"/>
  <c r="F460" i="2"/>
  <c r="F607" i="2"/>
  <c r="F754" i="2"/>
  <c r="D95" i="2"/>
  <c r="D176" i="2"/>
  <c r="F511" i="2"/>
  <c r="G288" i="2"/>
  <c r="G174" i="2"/>
  <c r="D791" i="2"/>
  <c r="L425" i="2"/>
  <c r="AF425" i="2" s="1"/>
  <c r="F510" i="2"/>
  <c r="F91" i="2"/>
  <c r="F42" i="2"/>
  <c r="F776" i="2"/>
  <c r="D697" i="2"/>
  <c r="F682" i="2"/>
  <c r="D157" i="2"/>
  <c r="F103" i="2"/>
  <c r="F152" i="2"/>
  <c r="G460" i="2"/>
  <c r="G766" i="2"/>
  <c r="G482" i="2"/>
  <c r="D432" i="2"/>
  <c r="D265" i="2"/>
  <c r="D133" i="2"/>
  <c r="G734" i="2"/>
  <c r="G257" i="2"/>
  <c r="F83" i="2"/>
  <c r="D766" i="2"/>
  <c r="G199" i="2"/>
  <c r="G382" i="2"/>
  <c r="F520" i="2"/>
  <c r="D559" i="2"/>
  <c r="F689" i="2"/>
  <c r="D338" i="2"/>
  <c r="F640" i="2"/>
  <c r="G527" i="2"/>
  <c r="G435" i="2"/>
  <c r="G402" i="2"/>
  <c r="G170" i="2"/>
  <c r="F381" i="2"/>
  <c r="F716" i="2"/>
  <c r="G113" i="2"/>
  <c r="G407" i="2"/>
  <c r="F464" i="2"/>
  <c r="D183" i="2"/>
  <c r="F527" i="2"/>
  <c r="G278" i="2"/>
  <c r="D225" i="2"/>
  <c r="G655" i="2"/>
  <c r="F537" i="2"/>
  <c r="D340" i="2"/>
  <c r="F82" i="2"/>
  <c r="F620" i="2"/>
  <c r="F580" i="2"/>
  <c r="D598" i="2"/>
  <c r="F36" i="2"/>
  <c r="D625" i="2"/>
  <c r="D533" i="2"/>
  <c r="F547" i="2"/>
  <c r="G343" i="2"/>
  <c r="D407" i="2"/>
  <c r="F492" i="2"/>
  <c r="G619" i="2"/>
  <c r="F781" i="2"/>
  <c r="F267" i="2"/>
  <c r="F531" i="2"/>
  <c r="D675" i="2"/>
  <c r="G252" i="2"/>
  <c r="G155" i="2"/>
  <c r="F363" i="2"/>
  <c r="G641" i="2"/>
  <c r="F342" i="2"/>
  <c r="G85" i="2"/>
  <c r="D258" i="2"/>
  <c r="D337" i="2"/>
  <c r="F418" i="2"/>
  <c r="G452" i="2"/>
  <c r="F317" i="2"/>
  <c r="G751" i="2"/>
  <c r="G310" i="2"/>
  <c r="F49" i="2"/>
  <c r="D22" i="2"/>
  <c r="F253" i="2"/>
  <c r="G365" i="2"/>
  <c r="D373" i="2"/>
  <c r="F671" i="2"/>
  <c r="D147" i="2"/>
  <c r="G22" i="2"/>
  <c r="G189" i="2"/>
  <c r="G133" i="2"/>
  <c r="F486" i="2"/>
  <c r="D614" i="2"/>
  <c r="D277" i="2"/>
  <c r="G66" i="2"/>
  <c r="D428" i="2"/>
  <c r="F562" i="2"/>
  <c r="D580" i="2"/>
  <c r="G521" i="2"/>
  <c r="F800" i="2"/>
  <c r="D385" i="2"/>
  <c r="G596" i="2"/>
  <c r="D306" i="2"/>
  <c r="D358" i="2"/>
  <c r="G223" i="2"/>
  <c r="F105" i="2"/>
  <c r="F286" i="2"/>
  <c r="G338" i="2"/>
  <c r="G400" i="2"/>
  <c r="D501" i="2"/>
  <c r="F51" i="2"/>
  <c r="G303" i="2"/>
  <c r="G716" i="2"/>
  <c r="D496" i="2"/>
  <c r="D165" i="2"/>
  <c r="D436" i="2"/>
  <c r="D626" i="2"/>
  <c r="D342" i="2"/>
  <c r="F655" i="2"/>
  <c r="D275" i="2"/>
  <c r="G172" i="2"/>
  <c r="G662" i="2"/>
  <c r="D676" i="2"/>
  <c r="D666" i="2"/>
  <c r="G301" i="2"/>
  <c r="D668" i="2"/>
  <c r="D612" i="2"/>
  <c r="F616" i="2"/>
  <c r="G125" i="2"/>
  <c r="D219" i="2"/>
  <c r="D75" i="2"/>
  <c r="F109" i="2"/>
  <c r="G298" i="2"/>
  <c r="D797" i="2"/>
  <c r="G46" i="2"/>
  <c r="D645" i="2"/>
  <c r="F397" i="2"/>
  <c r="G688" i="2"/>
  <c r="D331" i="2"/>
  <c r="D701" i="2"/>
  <c r="G276" i="2"/>
  <c r="F559" i="2"/>
  <c r="F794" i="2"/>
  <c r="D532" i="2"/>
  <c r="G139" i="2"/>
  <c r="G646" i="2"/>
  <c r="F325" i="2"/>
  <c r="F779" i="2"/>
  <c r="D220" i="2"/>
  <c r="G34" i="2"/>
  <c r="F303" i="2"/>
  <c r="G696" i="2"/>
  <c r="D633" i="2"/>
  <c r="F50" i="2"/>
  <c r="G584" i="2"/>
  <c r="F157" i="2"/>
  <c r="G672" i="2"/>
  <c r="F660" i="2"/>
  <c r="F277" i="2"/>
  <c r="G627" i="2"/>
  <c r="G266" i="2"/>
  <c r="D539" i="2"/>
  <c r="G121" i="2"/>
  <c r="F301" i="2"/>
  <c r="G509" i="2"/>
  <c r="F441" i="2"/>
  <c r="F154" i="2"/>
  <c r="D416" i="2"/>
  <c r="F75" i="2"/>
  <c r="F219" i="2"/>
  <c r="F138" i="2"/>
  <c r="G347" i="2"/>
  <c r="G569" i="2"/>
  <c r="F259" i="2"/>
  <c r="G399" i="2"/>
  <c r="D368" i="2"/>
  <c r="G253" i="2"/>
  <c r="F243" i="2"/>
  <c r="F208" i="2"/>
  <c r="F366" i="2"/>
  <c r="F110" i="2"/>
  <c r="F161" i="2"/>
  <c r="D357" i="2"/>
  <c r="G737" i="2"/>
  <c r="D478" i="2"/>
  <c r="G526" i="2"/>
  <c r="G810" i="2"/>
  <c r="G432" i="2"/>
  <c r="G463" i="2"/>
  <c r="F477" i="2"/>
  <c r="D164" i="2"/>
  <c r="D189" i="2"/>
  <c r="G339" i="2"/>
  <c r="F52" i="2"/>
  <c r="G783" i="2"/>
  <c r="D310" i="2"/>
  <c r="G663" i="2"/>
  <c r="G196" i="2"/>
  <c r="D542" i="2"/>
  <c r="D423" i="2"/>
  <c r="L213" i="2"/>
  <c r="AF213" i="2" s="1"/>
  <c r="G484" i="2"/>
  <c r="G458" i="2"/>
  <c r="F47" i="2"/>
  <c r="G540" i="2"/>
  <c r="G268" i="2"/>
  <c r="D502" i="2"/>
  <c r="F592" i="2"/>
  <c r="D630" i="2"/>
  <c r="D787" i="2"/>
  <c r="D111" i="2"/>
  <c r="D663" i="2"/>
  <c r="G457" i="2"/>
  <c r="D431" i="2"/>
  <c r="F587" i="2"/>
  <c r="D485" i="2"/>
  <c r="D292" i="2"/>
  <c r="F497" i="2"/>
  <c r="G682" i="2"/>
  <c r="D239" i="2"/>
  <c r="D526" i="2"/>
  <c r="L487" i="2"/>
  <c r="F122" i="2"/>
  <c r="D266" i="2"/>
  <c r="D406" i="2"/>
  <c r="G728" i="2"/>
  <c r="F612" i="2"/>
  <c r="G746" i="2"/>
  <c r="G42" i="2"/>
  <c r="G780" i="2"/>
  <c r="G335" i="2"/>
  <c r="G593" i="2"/>
  <c r="D348" i="2"/>
  <c r="L737" i="2"/>
  <c r="D251" i="2"/>
  <c r="F485" i="2"/>
  <c r="D199" i="2"/>
  <c r="G508" i="2"/>
  <c r="F593" i="2"/>
  <c r="F169" i="2"/>
  <c r="F158" i="2"/>
  <c r="D297" i="2"/>
  <c r="D723" i="2"/>
  <c r="G70" i="2"/>
  <c r="G632" i="2"/>
  <c r="G786" i="2"/>
  <c r="G198" i="2"/>
  <c r="G442" i="2"/>
  <c r="D506" i="2"/>
  <c r="F92" i="2"/>
  <c r="D724" i="2"/>
  <c r="F654" i="2"/>
  <c r="G61" i="2"/>
  <c r="F378" i="2"/>
  <c r="G658" i="2"/>
  <c r="D343" i="2"/>
  <c r="G699" i="2"/>
  <c r="G326" i="2"/>
  <c r="G800" i="2"/>
  <c r="F88" i="2"/>
  <c r="G564" i="2"/>
  <c r="F788" i="2"/>
  <c r="F285" i="2"/>
  <c r="G546" i="2"/>
  <c r="D765" i="2"/>
  <c r="G749" i="2"/>
  <c r="G138" i="2"/>
  <c r="G21" i="2"/>
  <c r="F116" i="2"/>
  <c r="F583" i="2"/>
  <c r="D793" i="2"/>
  <c r="F645" i="2"/>
  <c r="F501" i="2"/>
  <c r="F761" i="2"/>
  <c r="F589" i="2"/>
  <c r="D174" i="2"/>
  <c r="G753" i="2"/>
  <c r="D646" i="2"/>
  <c r="E588" i="2"/>
  <c r="F424" i="2"/>
  <c r="G112" i="2"/>
  <c r="F563" i="2"/>
  <c r="G114" i="2"/>
  <c r="G533" i="2"/>
  <c r="G135" i="2"/>
  <c r="G369" i="2"/>
  <c r="G380" i="2"/>
  <c r="G126" i="2"/>
  <c r="D642" i="2"/>
  <c r="G33" i="2"/>
  <c r="G788" i="2"/>
  <c r="L434" i="2"/>
  <c r="AF434" i="2" s="1"/>
  <c r="G752" i="2"/>
  <c r="F362" i="2"/>
  <c r="D38" i="2"/>
  <c r="G308" i="2"/>
  <c r="G148" i="2"/>
  <c r="D748" i="2"/>
  <c r="G517" i="2"/>
  <c r="D570" i="2"/>
  <c r="D298" i="2"/>
  <c r="F95" i="2"/>
  <c r="G131" i="2"/>
  <c r="D243" i="2"/>
  <c r="F391" i="2"/>
  <c r="D792" i="2"/>
  <c r="F175" i="2"/>
  <c r="F326" i="2"/>
  <c r="G171" i="2"/>
  <c r="G762" i="2"/>
  <c r="G756" i="2"/>
  <c r="G203" i="2"/>
  <c r="F182" i="2"/>
  <c r="F275" i="2"/>
  <c r="G456" i="2"/>
  <c r="D744" i="2"/>
  <c r="G489" i="2"/>
  <c r="D556" i="2"/>
  <c r="G609" i="2"/>
  <c r="G721" i="2"/>
  <c r="F163" i="2"/>
  <c r="D445" i="2"/>
  <c r="G455" i="2"/>
  <c r="F414" i="2"/>
  <c r="F557" i="2"/>
  <c r="M735" i="2"/>
  <c r="D794" i="2"/>
  <c r="G690" i="2"/>
  <c r="D643" i="2"/>
  <c r="G48" i="2"/>
  <c r="F565" i="2"/>
  <c r="D441" i="2"/>
  <c r="G671" i="2"/>
  <c r="G446" i="2"/>
  <c r="D451" i="2"/>
  <c r="G630" i="2"/>
  <c r="F432" i="2"/>
  <c r="F121" i="2"/>
  <c r="G782" i="2"/>
  <c r="G232" i="2"/>
  <c r="F144" i="2"/>
  <c r="G448" i="2"/>
  <c r="G80" i="2"/>
  <c r="G92" i="2"/>
  <c r="F782" i="2"/>
  <c r="G703" i="2"/>
  <c r="F462" i="2"/>
  <c r="G732" i="2"/>
  <c r="F472" i="2"/>
  <c r="G146" i="2"/>
  <c r="D725" i="2"/>
  <c r="F287" i="2"/>
  <c r="F60" i="2"/>
  <c r="D86" i="2"/>
  <c r="G17" i="2"/>
  <c r="F410" i="2"/>
  <c r="F467" i="2"/>
  <c r="G531" i="2"/>
  <c r="F695" i="2"/>
  <c r="D352" i="2"/>
  <c r="G159" i="2"/>
  <c r="G89" i="2"/>
  <c r="G639" i="2"/>
  <c r="D500" i="2"/>
  <c r="F48" i="2"/>
  <c r="D582" i="2"/>
  <c r="D693" i="2"/>
  <c r="G403" i="2"/>
  <c r="G518" i="2"/>
  <c r="F123" i="2"/>
  <c r="D417" i="2"/>
  <c r="G506" i="2"/>
  <c r="G660" i="2"/>
  <c r="L465" i="2"/>
  <c r="G134" i="2"/>
  <c r="G383" i="2"/>
  <c r="F755" i="2"/>
  <c r="D134" i="2"/>
  <c r="D72" i="2"/>
  <c r="F436" i="2"/>
  <c r="D802" i="2"/>
  <c r="G772" i="2"/>
  <c r="F156" i="2"/>
  <c r="D257" i="2"/>
  <c r="D444" i="2"/>
  <c r="G265" i="2"/>
  <c r="D430" i="2"/>
  <c r="G255" i="2"/>
  <c r="G414" i="2"/>
  <c r="D758" i="2"/>
  <c r="D490" i="2"/>
  <c r="D470" i="2"/>
  <c r="F340" i="2"/>
  <c r="F724" i="2"/>
  <c r="D46" i="2"/>
  <c r="D293" i="2"/>
  <c r="D694" i="2"/>
  <c r="D335" i="2"/>
  <c r="F420" i="2"/>
  <c r="G221" i="2"/>
  <c r="F662" i="2"/>
  <c r="D226" i="2"/>
  <c r="D315" i="2"/>
  <c r="F772" i="2"/>
  <c r="F674" i="2"/>
  <c r="G535" i="2"/>
  <c r="F404" i="2"/>
  <c r="G591" i="2"/>
  <c r="G733" i="2"/>
  <c r="G768" i="2"/>
  <c r="F35" i="2"/>
  <c r="F744" i="2"/>
  <c r="G754" i="2"/>
  <c r="F670" i="2"/>
  <c r="D23" i="2"/>
  <c r="F659" i="2"/>
  <c r="D618" i="2"/>
  <c r="G808" i="2"/>
  <c r="G325" i="2"/>
  <c r="D750" i="2"/>
  <c r="G263" i="2"/>
  <c r="F544" i="2"/>
  <c r="D722" i="2"/>
  <c r="D482" i="2"/>
  <c r="G132" i="2"/>
  <c r="F230" i="2"/>
  <c r="F361" i="2"/>
  <c r="D714" i="2"/>
  <c r="F224" i="2"/>
  <c r="F599" i="2"/>
  <c r="F244" i="2"/>
  <c r="D771" i="2"/>
  <c r="F778" i="2"/>
  <c r="M213" i="2"/>
  <c r="G755" i="2"/>
  <c r="D419" i="2"/>
  <c r="D772" i="2"/>
  <c r="F422" i="2"/>
  <c r="F709" i="2"/>
  <c r="G695" i="2"/>
  <c r="G156" i="2"/>
  <c r="D520" i="2"/>
  <c r="F473" i="2"/>
  <c r="G622" i="2"/>
  <c r="F314" i="2"/>
  <c r="D755" i="2"/>
  <c r="D96" i="2"/>
  <c r="G493" i="2"/>
  <c r="G649" i="2"/>
  <c r="F413" i="2"/>
  <c r="D576" i="2"/>
  <c r="G652" i="2"/>
  <c r="F608" i="2"/>
  <c r="D25" i="2"/>
  <c r="D713" i="2"/>
  <c r="D259" i="2"/>
  <c r="G169" i="2"/>
  <c r="F38" i="2"/>
  <c r="F433" i="2"/>
  <c r="D509" i="2"/>
  <c r="G233" i="2"/>
  <c r="F159" i="2"/>
  <c r="F148" i="2"/>
  <c r="F688" i="2"/>
  <c r="G498" i="2"/>
  <c r="G524" i="2"/>
  <c r="G390" i="2"/>
  <c r="F412" i="2"/>
  <c r="D169" i="2"/>
  <c r="M595" i="2"/>
  <c r="G472" i="2"/>
  <c r="D113" i="2"/>
  <c r="G681" i="2"/>
  <c r="D117" i="2"/>
  <c r="D401" i="2"/>
  <c r="D318" i="2"/>
  <c r="F523" i="2"/>
  <c r="F783" i="2"/>
  <c r="D677" i="2"/>
  <c r="D717" i="2"/>
  <c r="D218" i="2"/>
  <c r="F468" i="2"/>
  <c r="G241" i="2"/>
  <c r="G558" i="2"/>
  <c r="D379" i="2"/>
  <c r="G779" i="2"/>
  <c r="G386" i="2"/>
  <c r="D17" i="2"/>
  <c r="G82" i="2"/>
  <c r="G736" i="2"/>
  <c r="F296" i="2"/>
  <c r="D163" i="2"/>
  <c r="G431" i="2"/>
  <c r="G428" i="2"/>
  <c r="D152" i="2"/>
  <c r="G617" i="2"/>
  <c r="F263" i="2"/>
  <c r="G340" i="2"/>
  <c r="D757" i="2"/>
  <c r="G581" i="2"/>
  <c r="F451" i="2"/>
  <c r="G225" i="2"/>
  <c r="G492" i="2"/>
  <c r="G38" i="2"/>
  <c r="F264" i="2"/>
  <c r="G598" i="2"/>
  <c r="F218" i="2"/>
  <c r="F232" i="2"/>
  <c r="F661" i="2"/>
  <c r="F493" i="2"/>
  <c r="D658" i="2"/>
  <c r="G96" i="2"/>
  <c r="F240" i="2"/>
  <c r="D761" i="2"/>
  <c r="D112" i="2"/>
  <c r="F443" i="2"/>
  <c r="F694" i="2"/>
  <c r="D683" i="2"/>
  <c r="F711" i="2"/>
  <c r="D688" i="2"/>
  <c r="F714" i="2"/>
  <c r="D159" i="2"/>
  <c r="G449" i="2"/>
  <c r="D699" i="2"/>
  <c r="G611" i="2"/>
  <c r="F241" i="2"/>
  <c r="E717" i="2"/>
  <c r="F20" i="2"/>
  <c r="D166" i="2"/>
  <c r="G16" i="2"/>
  <c r="G525" i="2"/>
  <c r="G665" i="2"/>
  <c r="D194" i="2"/>
  <c r="G712" i="2"/>
  <c r="F746" i="2"/>
  <c r="G422" i="2"/>
  <c r="F111" i="2"/>
  <c r="G300" i="2"/>
  <c r="D537" i="2"/>
  <c r="G122" i="2"/>
  <c r="G562" i="2"/>
  <c r="F454" i="2"/>
  <c r="D599" i="2"/>
  <c r="G111" i="2"/>
  <c r="F524" i="2"/>
  <c r="G23" i="2"/>
  <c r="G634" i="2"/>
  <c r="D198" i="2"/>
  <c r="F355" i="2"/>
  <c r="D640" i="2"/>
  <c r="G316" i="2"/>
  <c r="D489" i="2"/>
  <c r="D364" i="2"/>
  <c r="D178" i="2"/>
  <c r="D505" i="2"/>
  <c r="D35" i="2"/>
  <c r="F747" i="2"/>
  <c r="D246" i="2"/>
  <c r="G367" i="2"/>
  <c r="F294" i="2"/>
  <c r="F299" i="2"/>
  <c r="G149" i="2"/>
  <c r="D464" i="2"/>
  <c r="D264" i="2"/>
  <c r="G312" i="2"/>
  <c r="F677" i="2"/>
  <c r="F552" i="2"/>
  <c r="D545" i="2"/>
  <c r="D148" i="2"/>
  <c r="G560" i="2"/>
  <c r="D372" i="2"/>
  <c r="D462" i="2"/>
  <c r="G477" i="2"/>
  <c r="G750" i="2"/>
  <c r="F759" i="2"/>
  <c r="G691" i="2"/>
  <c r="F452" i="2"/>
  <c r="G774" i="2"/>
  <c r="G356" i="2"/>
  <c r="F256" i="2"/>
  <c r="D102" i="2"/>
  <c r="G620" i="2"/>
  <c r="G244" i="2"/>
  <c r="D286" i="2"/>
  <c r="F189" i="2"/>
  <c r="G659" i="2"/>
  <c r="D769" i="2"/>
  <c r="G20" i="2"/>
  <c r="G173" i="2"/>
  <c r="D775" i="2"/>
  <c r="G71" i="2"/>
  <c r="D664" i="2"/>
  <c r="G307" i="2"/>
  <c r="F722" i="2"/>
  <c r="D24" i="2"/>
  <c r="D180" i="2"/>
  <c r="L590" i="2"/>
  <c r="G561" i="2"/>
  <c r="G464" i="2"/>
  <c r="L522" i="2"/>
  <c r="D217" i="2"/>
  <c r="D457" i="2"/>
  <c r="F99" i="2"/>
  <c r="D446" i="2"/>
  <c r="L513" i="2"/>
  <c r="F603" i="2"/>
  <c r="D516" i="2"/>
  <c r="D377" i="2"/>
  <c r="F534" i="2"/>
  <c r="G439" i="2"/>
  <c r="D104" i="2"/>
  <c r="F94" i="2"/>
  <c r="F368" i="2"/>
  <c r="D538" i="2"/>
  <c r="D593" i="2"/>
  <c r="G471" i="2"/>
  <c r="G566" i="2"/>
  <c r="F276" i="2"/>
  <c r="D201" i="2"/>
  <c r="D452" i="2"/>
  <c r="G511" i="2"/>
  <c r="F758" i="2"/>
  <c r="AF548" i="2"/>
  <c r="F678" i="2"/>
  <c r="G507" i="2"/>
  <c r="F97" i="2"/>
  <c r="D517" i="2"/>
  <c r="G313" i="2"/>
  <c r="F279" i="2"/>
  <c r="G618" i="2"/>
  <c r="G379" i="2"/>
  <c r="D560" i="2"/>
  <c r="G107" i="2"/>
  <c r="D534" i="2"/>
  <c r="D196" i="2"/>
  <c r="G629" i="2"/>
  <c r="D460" i="2"/>
  <c r="D507" i="2"/>
  <c r="F260" i="2"/>
  <c r="G43" i="2"/>
  <c r="D569" i="2"/>
  <c r="D346" i="2"/>
  <c r="F685" i="2"/>
  <c r="F482" i="2"/>
  <c r="F721" i="2"/>
  <c r="D680" i="2"/>
  <c r="F384" i="2"/>
  <c r="G654" i="2"/>
  <c r="G710" i="2"/>
  <c r="D42" i="2"/>
  <c r="F498" i="2"/>
  <c r="G490" i="2"/>
  <c r="G351" i="2"/>
  <c r="G589" i="2"/>
  <c r="D359" i="2"/>
  <c r="G597" i="2"/>
  <c r="G789" i="2"/>
  <c r="F503" i="2"/>
  <c r="G295" i="2"/>
  <c r="D376" i="2"/>
  <c r="D345" i="2"/>
  <c r="D394" i="2"/>
  <c r="D70" i="2"/>
  <c r="D780" i="2"/>
  <c r="G645" i="2"/>
  <c r="F228" i="2"/>
  <c r="E138" i="2"/>
  <c r="F309" i="2"/>
  <c r="D783" i="2"/>
  <c r="G640" i="2"/>
  <c r="G670" i="2"/>
  <c r="D426" i="2"/>
  <c r="F573" i="2"/>
  <c r="D341" i="2"/>
  <c r="G480" i="2"/>
  <c r="G793" i="2"/>
  <c r="D281" i="2"/>
  <c r="G722" i="2"/>
  <c r="G152" i="2"/>
  <c r="G177" i="2"/>
  <c r="G346" i="2"/>
  <c r="D93" i="2"/>
  <c r="F360" i="2"/>
  <c r="F574" i="2"/>
  <c r="D115" i="2"/>
  <c r="F416" i="2"/>
  <c r="D529" i="2"/>
  <c r="F770" i="2"/>
  <c r="D381" i="2"/>
  <c r="G713" i="2"/>
  <c r="D121" i="2"/>
  <c r="D66" i="2"/>
  <c r="E335" i="2"/>
  <c r="D172" i="2"/>
  <c r="F627" i="2"/>
  <c r="F753" i="2"/>
  <c r="F380" i="2"/>
  <c r="G787" i="2"/>
  <c r="D283" i="2"/>
  <c r="G91" i="2"/>
  <c r="D287" i="2"/>
  <c r="F403" i="2"/>
  <c r="D386" i="2"/>
  <c r="D439" i="2"/>
  <c r="L606" i="2"/>
  <c r="D91" i="2"/>
  <c r="D82" i="2"/>
  <c r="F257" i="2"/>
  <c r="F634" i="2"/>
  <c r="G664" i="2"/>
  <c r="G421" i="2"/>
  <c r="G363" i="2"/>
  <c r="E713" i="2"/>
  <c r="D33" i="2"/>
  <c r="G418" i="2"/>
  <c r="D466" i="2"/>
  <c r="D389" i="2"/>
  <c r="D326" i="2"/>
  <c r="G299" i="2"/>
  <c r="F407" i="2"/>
  <c r="D788" i="2"/>
  <c r="F792" i="2"/>
  <c r="D615" i="2"/>
  <c r="G556" i="2"/>
  <c r="G360" i="2"/>
  <c r="D608" i="2"/>
  <c r="F311" i="2"/>
  <c r="F715" i="2"/>
  <c r="D129" i="2"/>
  <c r="G262" i="2"/>
  <c r="F684" i="2"/>
  <c r="G192" i="2"/>
  <c r="D263" i="2"/>
  <c r="G311" i="2"/>
  <c r="G466" i="2"/>
  <c r="F198" i="2"/>
  <c r="F254" i="2"/>
  <c r="E716" i="2"/>
  <c r="F693" i="2"/>
  <c r="G763" i="2"/>
  <c r="D644" i="2"/>
  <c r="D356" i="2"/>
  <c r="G433" i="2"/>
  <c r="D578" i="2"/>
  <c r="F239" i="2"/>
  <c r="D139" i="2"/>
  <c r="F351" i="2"/>
  <c r="F638" i="2"/>
  <c r="G802" i="2"/>
  <c r="F719" i="2"/>
  <c r="G329" i="2"/>
  <c r="F517" i="2"/>
  <c r="F255" i="2"/>
  <c r="G357" i="2"/>
  <c r="G98" i="2"/>
  <c r="F331" i="2"/>
  <c r="AF692" i="2"/>
  <c r="L15" i="2"/>
  <c r="AF15" i="2" s="1"/>
  <c r="G430" i="2"/>
  <c r="G368" i="2"/>
  <c r="F658" i="2"/>
  <c r="D60" i="2"/>
  <c r="G519" i="2"/>
  <c r="F345" i="2"/>
  <c r="F352" i="2"/>
  <c r="G578" i="2"/>
  <c r="D632" i="2"/>
  <c r="D712" i="2"/>
  <c r="F336" i="2"/>
  <c r="F437" i="2"/>
  <c r="D481" i="2"/>
  <c r="D749" i="2"/>
  <c r="G702" i="2"/>
  <c r="D477" i="2"/>
  <c r="G95" i="2"/>
  <c r="G816" i="2"/>
  <c r="G49" i="2"/>
  <c r="D79" i="2"/>
  <c r="G503" i="2"/>
  <c r="D154" i="2"/>
  <c r="F665" i="2"/>
  <c r="D397" i="2"/>
  <c r="F672" i="2"/>
  <c r="F100" i="2"/>
  <c r="G516" i="2"/>
  <c r="D546" i="2"/>
  <c r="G83" i="2"/>
  <c r="D76" i="2"/>
  <c r="D355" i="2"/>
  <c r="F69" i="2"/>
  <c r="D138" i="2"/>
  <c r="F768" i="2"/>
  <c r="F624" i="2"/>
  <c r="F773" i="2"/>
  <c r="F98" i="2"/>
  <c r="G666" i="2"/>
  <c r="G218" i="2"/>
  <c r="F107" i="2"/>
  <c r="D579" i="2"/>
  <c r="F375" i="2"/>
  <c r="D207" i="2"/>
  <c r="F588" i="2"/>
  <c r="F142" i="2"/>
  <c r="F21" i="2"/>
  <c r="G119" i="2"/>
  <c r="G572" i="2"/>
  <c r="D410" i="2"/>
  <c r="G709" i="2"/>
  <c r="F199" i="2"/>
  <c r="F130" i="2"/>
  <c r="F703" i="2"/>
  <c r="D351" i="2"/>
  <c r="F762" i="2"/>
  <c r="D325" i="2"/>
  <c r="D613" i="2"/>
  <c r="G355" i="2"/>
  <c r="D108" i="2"/>
  <c r="G745" i="2"/>
  <c r="F494" i="2"/>
  <c r="G679" i="2"/>
  <c r="F429" i="2"/>
  <c r="G644" i="2"/>
  <c r="D700" i="2"/>
  <c r="E398" i="2"/>
  <c r="F192" i="2"/>
  <c r="G429" i="2"/>
  <c r="D674" i="2"/>
  <c r="F377" i="2"/>
  <c r="F621" i="2"/>
  <c r="D767" i="2"/>
  <c r="D29" i="2"/>
  <c r="G405" i="2"/>
  <c r="F174" i="2"/>
  <c r="E708" i="2"/>
  <c r="D497" i="2"/>
  <c r="F394" i="2"/>
  <c r="F14" i="2"/>
  <c r="D26" i="2"/>
  <c r="D609" i="2"/>
  <c r="D232" i="2"/>
  <c r="D639" i="2"/>
  <c r="F421" i="2"/>
  <c r="D636" i="2"/>
  <c r="F96" i="2"/>
  <c r="G153" i="2"/>
  <c r="G345" i="2"/>
  <c r="F610" i="2"/>
  <c r="F622" i="2"/>
  <c r="F532" i="2"/>
  <c r="G479" i="2"/>
  <c r="G230" i="2"/>
  <c r="G353" i="2"/>
  <c r="D203" i="2"/>
  <c r="G389" i="2"/>
  <c r="D650" i="2"/>
  <c r="F505" i="2"/>
  <c r="G571" i="2"/>
  <c r="F221" i="2"/>
  <c r="F39" i="2"/>
  <c r="D411" i="2"/>
  <c r="G183" i="2"/>
  <c r="D119" i="2"/>
  <c r="D581" i="2"/>
  <c r="G195" i="2"/>
  <c r="F653" i="2"/>
  <c r="G140" i="2"/>
  <c r="G621" i="2"/>
  <c r="D504" i="2"/>
  <c r="F90" i="2"/>
  <c r="F16" i="2"/>
  <c r="D670" i="2"/>
  <c r="F419" i="2"/>
  <c r="D681" i="2"/>
  <c r="D36" i="2"/>
  <c r="F365" i="2"/>
  <c r="D231" i="2"/>
  <c r="D605" i="2"/>
  <c r="F300" i="2"/>
  <c r="F81" i="2"/>
  <c r="G256" i="2"/>
  <c r="G142" i="2"/>
  <c r="D88" i="2"/>
  <c r="AF595" i="2"/>
  <c r="F308" i="2"/>
  <c r="D314" i="2"/>
  <c r="F79" i="2"/>
  <c r="D353" i="2"/>
  <c r="D591" i="2"/>
  <c r="G811" i="2"/>
  <c r="F104" i="2"/>
  <c r="D374" i="2"/>
  <c r="D708" i="2"/>
  <c r="F713" i="2"/>
  <c r="G552" i="2"/>
  <c r="L728" i="2"/>
  <c r="D635" i="2"/>
  <c r="E587" i="2"/>
  <c r="F442" i="2"/>
  <c r="G473" i="2"/>
  <c r="F402" i="2"/>
  <c r="F178" i="2"/>
  <c r="G202" i="2"/>
  <c r="F194" i="2"/>
  <c r="F186" i="2"/>
  <c r="D312" i="2"/>
  <c r="L474" i="2"/>
  <c r="M474" i="2" s="1"/>
  <c r="F225" i="2"/>
  <c r="D587" i="2"/>
  <c r="D255" i="2"/>
  <c r="F785" i="2"/>
  <c r="F572" i="2"/>
  <c r="G603" i="2"/>
  <c r="G536" i="2"/>
  <c r="G401" i="2"/>
  <c r="D261" i="2"/>
  <c r="D519" i="2"/>
  <c r="G594" i="2"/>
  <c r="F598" i="2"/>
  <c r="G79" i="2"/>
  <c r="D649" i="2"/>
  <c r="G700" i="2"/>
  <c r="G613" i="2"/>
  <c r="G555" i="2"/>
  <c r="D141" i="2"/>
  <c r="F170" i="2"/>
  <c r="D448" i="2"/>
  <c r="G154" i="2"/>
  <c r="D202" i="2"/>
  <c r="F43" i="2"/>
  <c r="F235" i="2"/>
  <c r="F698" i="2"/>
  <c r="F597" i="2"/>
  <c r="D233" i="2"/>
  <c r="G157" i="2"/>
  <c r="D204" i="2"/>
  <c r="G100" i="2"/>
  <c r="G587" i="2"/>
  <c r="G683" i="2"/>
  <c r="G373" i="2"/>
  <c r="G162" i="2"/>
  <c r="M530" i="2"/>
  <c r="AF476" i="2"/>
  <c r="M673" i="2"/>
  <c r="M736" i="2"/>
  <c r="G127" i="2"/>
  <c r="F347" i="2"/>
  <c r="M737" i="2"/>
  <c r="D552" i="2"/>
  <c r="M814" i="2"/>
  <c r="D126" i="2"/>
  <c r="L514" i="2"/>
  <c r="G605" i="2"/>
  <c r="F787" i="2"/>
  <c r="G785" i="2"/>
  <c r="D784" i="2"/>
  <c r="F164" i="2"/>
  <c r="F613" i="2"/>
  <c r="F108" i="2"/>
  <c r="AF623" i="2"/>
  <c r="F13" i="2"/>
  <c r="D249" i="2"/>
  <c r="F430" i="2"/>
  <c r="D51" i="2"/>
  <c r="F246" i="2"/>
  <c r="F556" i="2"/>
  <c r="G229" i="2"/>
  <c r="G14" i="2"/>
  <c r="D763" i="2"/>
  <c r="D756" i="2"/>
  <c r="F62" i="2"/>
  <c r="G761" i="2"/>
  <c r="G314" i="2"/>
  <c r="G478" i="2"/>
  <c r="D594" i="2"/>
  <c r="G378" i="2"/>
  <c r="F176" i="2"/>
  <c r="F281" i="2"/>
  <c r="M733" i="2"/>
  <c r="M543" i="2"/>
  <c r="AF809" i="2"/>
  <c r="M809" i="2"/>
  <c r="AF55" i="2"/>
  <c r="M55" i="2"/>
  <c r="M795" i="2"/>
  <c r="AF549" i="2"/>
  <c r="M549" i="2"/>
  <c r="M488" i="2"/>
  <c r="AF488" i="2"/>
  <c r="AF730" i="2"/>
  <c r="AF734" i="2"/>
  <c r="AF487" i="2"/>
  <c r="M465" i="2"/>
  <c r="AF465" i="2"/>
  <c r="AF590" i="2"/>
  <c r="M590" i="2"/>
  <c r="AF522" i="2"/>
  <c r="M522" i="2"/>
  <c r="AF513" i="2"/>
  <c r="M606" i="2"/>
  <c r="AF728" i="2"/>
  <c r="M728" i="2"/>
  <c r="AF514" i="2"/>
  <c r="Q731" i="2" l="1"/>
  <c r="AG731" i="2"/>
  <c r="AH731" i="2"/>
  <c r="Q732" i="2"/>
  <c r="N590" i="2"/>
  <c r="Q590" i="2"/>
  <c r="AH590" i="2"/>
  <c r="AG590" i="2"/>
  <c r="AH15" i="2"/>
  <c r="AG15" i="2"/>
  <c r="Q488" i="2"/>
  <c r="N488" i="2"/>
  <c r="AG488" i="2"/>
  <c r="AH488" i="2"/>
  <c r="AG55" i="2"/>
  <c r="AG56" i="2" s="1"/>
  <c r="AH55" i="2"/>
  <c r="AH56" i="2" s="1"/>
  <c r="Q55" i="2"/>
  <c r="N55" i="2"/>
  <c r="Q474" i="2"/>
  <c r="N474" i="2"/>
  <c r="N550" i="2"/>
  <c r="Q550" i="2"/>
  <c r="AH550" i="2"/>
  <c r="AG550" i="2"/>
  <c r="AH425" i="2"/>
  <c r="AG425" i="2"/>
  <c r="Q465" i="2"/>
  <c r="N465" i="2"/>
  <c r="AH465" i="2"/>
  <c r="AG465" i="2"/>
  <c r="AH213" i="2"/>
  <c r="AG213" i="2"/>
  <c r="Q814" i="2"/>
  <c r="S814" i="2" s="1"/>
  <c r="Q728" i="2"/>
  <c r="Q737" i="2"/>
  <c r="Q736" i="2"/>
  <c r="AH809" i="2"/>
  <c r="AH487" i="2"/>
  <c r="AG487" i="2"/>
  <c r="Q623" i="2"/>
  <c r="N623" i="2"/>
  <c r="AH530" i="2"/>
  <c r="AG530" i="2"/>
  <c r="AG734" i="2"/>
  <c r="AH734" i="2"/>
  <c r="AC449" i="2"/>
  <c r="AC383" i="2"/>
  <c r="V763" i="2"/>
  <c r="K763" i="2"/>
  <c r="K171" i="2"/>
  <c r="V171" i="2"/>
  <c r="AC197" i="2"/>
  <c r="K440" i="2"/>
  <c r="V440" i="2"/>
  <c r="AC307" i="2"/>
  <c r="K92" i="2"/>
  <c r="V92" i="2"/>
  <c r="H486" i="2"/>
  <c r="H427" i="2"/>
  <c r="K665" i="2"/>
  <c r="V665" i="2"/>
  <c r="V307" i="2"/>
  <c r="K307" i="2"/>
  <c r="H537" i="2"/>
  <c r="V101" i="2"/>
  <c r="K101" i="2"/>
  <c r="H510" i="2"/>
  <c r="H234" i="2"/>
  <c r="H287" i="2"/>
  <c r="AC347" i="2"/>
  <c r="N673" i="2"/>
  <c r="Q673" i="2"/>
  <c r="V596" i="2"/>
  <c r="K596" i="2"/>
  <c r="H638" i="2"/>
  <c r="AC176" i="2"/>
  <c r="H378" i="2"/>
  <c r="AC72" i="2"/>
  <c r="H314" i="2"/>
  <c r="H557" i="2"/>
  <c r="AC626" i="2"/>
  <c r="H249" i="2"/>
  <c r="AC430" i="2"/>
  <c r="AC112" i="2"/>
  <c r="V186" i="2"/>
  <c r="K186" i="2"/>
  <c r="H143" i="2"/>
  <c r="K631" i="2"/>
  <c r="V631" i="2"/>
  <c r="AC605" i="2"/>
  <c r="H106" i="2"/>
  <c r="AH728" i="2"/>
  <c r="AG728" i="2"/>
  <c r="H697" i="2"/>
  <c r="I697" i="2" s="1"/>
  <c r="H279" i="2"/>
  <c r="I279" i="2" s="1"/>
  <c r="V684" i="2"/>
  <c r="K684" i="2"/>
  <c r="K552" i="2"/>
  <c r="V552" i="2"/>
  <c r="AC120" i="2"/>
  <c r="K195" i="2"/>
  <c r="V195" i="2"/>
  <c r="AG476" i="2"/>
  <c r="AH476" i="2"/>
  <c r="K203" i="2"/>
  <c r="V203" i="2"/>
  <c r="H583" i="2"/>
  <c r="I583" i="2" s="1"/>
  <c r="K354" i="2"/>
  <c r="V354" i="2"/>
  <c r="AC790" i="2"/>
  <c r="AC298" i="2"/>
  <c r="K540" i="2"/>
  <c r="V540" i="2"/>
  <c r="V145" i="2"/>
  <c r="K145" i="2"/>
  <c r="V365" i="2"/>
  <c r="K365" i="2"/>
  <c r="H663" i="2"/>
  <c r="AC166" i="2"/>
  <c r="AG623" i="2"/>
  <c r="AH623" i="2"/>
  <c r="V21" i="2"/>
  <c r="K21" i="2"/>
  <c r="H499" i="2"/>
  <c r="I499" i="2" s="1"/>
  <c r="AC17" i="2"/>
  <c r="H567" i="2"/>
  <c r="I567" i="2" s="1"/>
  <c r="AC448" i="2"/>
  <c r="H260" i="2"/>
  <c r="K720" i="2"/>
  <c r="V720" i="2"/>
  <c r="V637" i="2"/>
  <c r="K637" i="2"/>
  <c r="K19" i="2"/>
  <c r="V19" i="2"/>
  <c r="Q809" i="2"/>
  <c r="V796" i="2"/>
  <c r="K796" i="2"/>
  <c r="H127" i="2"/>
  <c r="I127" i="2" s="1"/>
  <c r="N530" i="2"/>
  <c r="Q530" i="2"/>
  <c r="H283" i="2"/>
  <c r="I283" i="2" s="1"/>
  <c r="AC499" i="2"/>
  <c r="V344" i="2"/>
  <c r="K344" i="2"/>
  <c r="K308" i="2"/>
  <c r="V308" i="2"/>
  <c r="AC538" i="2"/>
  <c r="K244" i="2"/>
  <c r="V244" i="2"/>
  <c r="H565" i="2"/>
  <c r="I565" i="2" s="1"/>
  <c r="K424" i="2"/>
  <c r="V424" i="2"/>
  <c r="AC556" i="2"/>
  <c r="K294" i="2"/>
  <c r="V294" i="2"/>
  <c r="K268" i="2"/>
  <c r="V268" i="2"/>
  <c r="H534" i="2"/>
  <c r="H376" i="2"/>
  <c r="I376" i="2" s="1"/>
  <c r="K311" i="2"/>
  <c r="V311" i="2"/>
  <c r="N795" i="2"/>
  <c r="Q795" i="2"/>
  <c r="V301" i="2"/>
  <c r="K301" i="2"/>
  <c r="AC618" i="2"/>
  <c r="AH513" i="2"/>
  <c r="AG513" i="2"/>
  <c r="H222" i="2"/>
  <c r="AC637" i="2"/>
  <c r="K262" i="2"/>
  <c r="V262" i="2"/>
  <c r="V58" i="2"/>
  <c r="K58" i="2"/>
  <c r="H162" i="2"/>
  <c r="H116" i="2"/>
  <c r="I116" i="2" s="1"/>
  <c r="AC406" i="2"/>
  <c r="AC360" i="2"/>
  <c r="V398" i="2"/>
  <c r="K398" i="2"/>
  <c r="H478" i="2"/>
  <c r="V494" i="2"/>
  <c r="K494" i="2"/>
  <c r="K493" i="2"/>
  <c r="V493" i="2"/>
  <c r="AH528" i="2"/>
  <c r="AG528" i="2"/>
  <c r="V347" i="2"/>
  <c r="K347" i="2"/>
  <c r="AC683" i="2"/>
  <c r="AC537" i="2"/>
  <c r="AC787" i="2"/>
  <c r="V20" i="2"/>
  <c r="K20" i="2"/>
  <c r="H243" i="2"/>
  <c r="H182" i="2"/>
  <c r="AC316" i="2"/>
  <c r="H99" i="2"/>
  <c r="V248" i="2"/>
  <c r="K248" i="2"/>
  <c r="H104" i="2"/>
  <c r="V303" i="2"/>
  <c r="K303" i="2"/>
  <c r="V467" i="2"/>
  <c r="K467" i="2"/>
  <c r="H373" i="2"/>
  <c r="I373" i="2" s="1"/>
  <c r="H353" i="2"/>
  <c r="H578" i="2"/>
  <c r="AC632" i="2"/>
  <c r="H797" i="2"/>
  <c r="I797" i="2" s="1"/>
  <c r="H574" i="2"/>
  <c r="I574" i="2" s="1"/>
  <c r="Q213" i="2"/>
  <c r="N213" i="2"/>
  <c r="AC62" i="2"/>
  <c r="H14" i="2"/>
  <c r="H74" i="2"/>
  <c r="V779" i="2"/>
  <c r="K779" i="2"/>
  <c r="V116" i="2"/>
  <c r="K116" i="2"/>
  <c r="V103" i="2"/>
  <c r="K103" i="2"/>
  <c r="H481" i="2"/>
  <c r="AG514" i="2"/>
  <c r="AH514" i="2"/>
  <c r="K16" i="2"/>
  <c r="V16" i="2"/>
  <c r="V408" i="2"/>
  <c r="K408" i="2"/>
  <c r="V122" i="2"/>
  <c r="K122" i="2"/>
  <c r="V473" i="2"/>
  <c r="K473" i="2"/>
  <c r="K173" i="2"/>
  <c r="V173" i="2"/>
  <c r="AC571" i="2"/>
  <c r="AH814" i="2"/>
  <c r="H105" i="2"/>
  <c r="I105" i="2" s="1"/>
  <c r="H683" i="2"/>
  <c r="H230" i="2"/>
  <c r="AC281" i="2"/>
  <c r="H441" i="2"/>
  <c r="I441" i="2" s="1"/>
  <c r="V594" i="2"/>
  <c r="K594" i="2"/>
  <c r="AC690" i="2"/>
  <c r="V142" i="2"/>
  <c r="K142" i="2"/>
  <c r="AC60" i="2"/>
  <c r="AC389" i="2"/>
  <c r="V146" i="2"/>
  <c r="K146" i="2"/>
  <c r="V523" i="2"/>
  <c r="K523" i="2"/>
  <c r="V240" i="2"/>
  <c r="K240" i="2"/>
  <c r="AC223" i="2"/>
  <c r="V317" i="2"/>
  <c r="K317" i="2"/>
  <c r="AC280" i="2"/>
  <c r="V475" i="2"/>
  <c r="K475" i="2"/>
  <c r="AC793" i="2"/>
  <c r="AC201" i="2"/>
  <c r="H281" i="2"/>
  <c r="AC558" i="2"/>
  <c r="AC650" i="2"/>
  <c r="H292" i="2"/>
  <c r="H587" i="2"/>
  <c r="H479" i="2"/>
  <c r="AC539" i="2"/>
  <c r="V93" i="2"/>
  <c r="K93" i="2"/>
  <c r="AC535" i="2"/>
  <c r="AC443" i="2"/>
  <c r="H761" i="2"/>
  <c r="I761" i="2" s="1"/>
  <c r="N549" i="2"/>
  <c r="Q549" i="2"/>
  <c r="AC274" i="2"/>
  <c r="H718" i="2"/>
  <c r="I718" i="2" s="1"/>
  <c r="H176" i="2"/>
  <c r="H167" i="2"/>
  <c r="I167" i="2" s="1"/>
  <c r="AC26" i="2"/>
  <c r="H748" i="2"/>
  <c r="K228" i="2"/>
  <c r="V228" i="2"/>
  <c r="AC617" i="2"/>
  <c r="K106" i="2"/>
  <c r="V106" i="2"/>
  <c r="AC113" i="2"/>
  <c r="AC272" i="2"/>
  <c r="H76" i="2"/>
  <c r="H59" i="2"/>
  <c r="AC37" i="2"/>
  <c r="AC269" i="2"/>
  <c r="K604" i="2"/>
  <c r="V604" i="2"/>
  <c r="H100" i="2"/>
  <c r="AC532" i="2"/>
  <c r="Q543" i="2"/>
  <c r="N543" i="2"/>
  <c r="H346" i="2"/>
  <c r="H561" i="2"/>
  <c r="I561" i="2" s="1"/>
  <c r="AC480" i="2"/>
  <c r="V660" i="2"/>
  <c r="K660" i="2"/>
  <c r="V279" i="2"/>
  <c r="K279" i="2"/>
  <c r="AC645" i="2"/>
  <c r="AC246" i="2"/>
  <c r="V400" i="2"/>
  <c r="K400" i="2"/>
  <c r="H512" i="2"/>
  <c r="I512" i="2" s="1"/>
  <c r="AC752" i="2"/>
  <c r="K456" i="2"/>
  <c r="V456" i="2"/>
  <c r="H18" i="2"/>
  <c r="V449" i="2"/>
  <c r="K449" i="2"/>
  <c r="AC763" i="2"/>
  <c r="AC791" i="2"/>
  <c r="V583" i="2"/>
  <c r="K583" i="2"/>
  <c r="AC238" i="2"/>
  <c r="V620" i="2"/>
  <c r="K620" i="2"/>
  <c r="AC313" i="2"/>
  <c r="V204" i="2"/>
  <c r="K204" i="2"/>
  <c r="AC622" i="2"/>
  <c r="AC352" i="2"/>
  <c r="H177" i="2"/>
  <c r="AC356" i="2"/>
  <c r="K112" i="2"/>
  <c r="V112" i="2"/>
  <c r="H529" i="2"/>
  <c r="K336" i="2"/>
  <c r="V336" i="2"/>
  <c r="AC80" i="2"/>
  <c r="H381" i="2"/>
  <c r="V249" i="2"/>
  <c r="K249" i="2"/>
  <c r="AC108" i="2"/>
  <c r="AC128" i="2"/>
  <c r="K162" i="2"/>
  <c r="V162" i="2"/>
  <c r="H719" i="2"/>
  <c r="I719" i="2" s="1"/>
  <c r="K362" i="2"/>
  <c r="V362" i="2"/>
  <c r="H778" i="2"/>
  <c r="K84" i="2"/>
  <c r="V84" i="2"/>
  <c r="H494" i="2"/>
  <c r="V553" i="2"/>
  <c r="K553" i="2"/>
  <c r="V151" i="2"/>
  <c r="K151" i="2"/>
  <c r="H523" i="2"/>
  <c r="AC649" i="2"/>
  <c r="H157" i="2"/>
  <c r="I157" i="2" s="1"/>
  <c r="AC610" i="2"/>
  <c r="AC345" i="2"/>
  <c r="H152" i="2"/>
  <c r="K761" i="2"/>
  <c r="V761" i="2"/>
  <c r="AC778" i="2"/>
  <c r="K756" i="2"/>
  <c r="V756" i="2"/>
  <c r="H229" i="2"/>
  <c r="AC780" i="2"/>
  <c r="H110" i="2"/>
  <c r="V567" i="2"/>
  <c r="K567" i="2"/>
  <c r="H605" i="2"/>
  <c r="K435" i="2"/>
  <c r="V435" i="2"/>
  <c r="AC745" i="2"/>
  <c r="K250" i="2"/>
  <c r="V250" i="2"/>
  <c r="AC601" i="2"/>
  <c r="AC216" i="2"/>
  <c r="H454" i="2"/>
  <c r="I454" i="2" s="1"/>
  <c r="H258" i="2"/>
  <c r="I258" i="2" s="1"/>
  <c r="AC797" i="2"/>
  <c r="AC648" i="2"/>
  <c r="K415" i="2"/>
  <c r="V415" i="2"/>
  <c r="K233" i="2"/>
  <c r="V233" i="2"/>
  <c r="H345" i="2"/>
  <c r="H519" i="2"/>
  <c r="H722" i="2"/>
  <c r="V180" i="2"/>
  <c r="K180" i="2"/>
  <c r="AC240" i="2"/>
  <c r="K771" i="2"/>
  <c r="V771" i="2"/>
  <c r="AC287" i="2"/>
  <c r="H730" i="2"/>
  <c r="V616" i="2"/>
  <c r="K616" i="2"/>
  <c r="AC207" i="2"/>
  <c r="H344" i="2"/>
  <c r="I344" i="2" s="1"/>
  <c r="AC376" i="2"/>
  <c r="V48" i="2"/>
  <c r="K48" i="2"/>
  <c r="V271" i="2"/>
  <c r="K271" i="2"/>
  <c r="K627" i="2"/>
  <c r="V627" i="2"/>
  <c r="V302" i="2"/>
  <c r="K302" i="2"/>
  <c r="K156" i="2"/>
  <c r="V156" i="2"/>
  <c r="V160" i="2"/>
  <c r="K160" i="2"/>
  <c r="V413" i="2"/>
  <c r="K413" i="2"/>
  <c r="AC373" i="2"/>
  <c r="AC405" i="2"/>
  <c r="K37" i="2"/>
  <c r="V37" i="2"/>
  <c r="H354" i="2"/>
  <c r="AC597" i="2"/>
  <c r="H153" i="2"/>
  <c r="I153" i="2" s="1"/>
  <c r="V60" i="2"/>
  <c r="K60" i="2"/>
  <c r="V281" i="2"/>
  <c r="K281" i="2"/>
  <c r="K24" i="2"/>
  <c r="V24" i="2"/>
  <c r="H96" i="2"/>
  <c r="I96" i="2" s="1"/>
  <c r="AC244" i="2"/>
  <c r="K725" i="2"/>
  <c r="V725" i="2"/>
  <c r="AC611" i="2"/>
  <c r="V51" i="2"/>
  <c r="K51" i="2"/>
  <c r="AC322" i="2"/>
  <c r="AC613" i="2"/>
  <c r="H123" i="2"/>
  <c r="K65" i="2"/>
  <c r="V65" i="2"/>
  <c r="H440" i="2"/>
  <c r="I440" i="2" s="1"/>
  <c r="H680" i="2"/>
  <c r="I680" i="2" s="1"/>
  <c r="V667" i="2"/>
  <c r="K667" i="2"/>
  <c r="H375" i="2"/>
  <c r="I375" i="2" s="1"/>
  <c r="AC491" i="2"/>
  <c r="K181" i="2"/>
  <c r="V181" i="2"/>
  <c r="V316" i="2"/>
  <c r="K316" i="2"/>
  <c r="V140" i="2"/>
  <c r="K140" i="2"/>
  <c r="V421" i="2"/>
  <c r="K421" i="2"/>
  <c r="H813" i="2"/>
  <c r="AC698" i="2"/>
  <c r="AC96" i="2"/>
  <c r="AC658" i="2"/>
  <c r="H793" i="2"/>
  <c r="I793" i="2" s="1"/>
  <c r="AC722" i="2"/>
  <c r="K658" i="2"/>
  <c r="V658" i="2"/>
  <c r="AC599" i="2"/>
  <c r="H146" i="2"/>
  <c r="H194" i="2"/>
  <c r="I194" i="2" s="1"/>
  <c r="H592" i="2"/>
  <c r="V483" i="2"/>
  <c r="K483" i="2"/>
  <c r="V254" i="2"/>
  <c r="K254" i="2"/>
  <c r="H438" i="2"/>
  <c r="AC86" i="2"/>
  <c r="AC135" i="2"/>
  <c r="H694" i="2"/>
  <c r="I694" i="2" s="1"/>
  <c r="AC139" i="2"/>
  <c r="AC353" i="2"/>
  <c r="I353" i="2"/>
  <c r="V158" i="2"/>
  <c r="K158" i="2"/>
  <c r="K361" i="2"/>
  <c r="V361" i="2"/>
  <c r="H538" i="2"/>
  <c r="V622" i="2"/>
  <c r="K622" i="2"/>
  <c r="AC203" i="2"/>
  <c r="V458" i="2"/>
  <c r="K458" i="2"/>
  <c r="AC235" i="2"/>
  <c r="K636" i="2"/>
  <c r="V636" i="2"/>
  <c r="H368" i="2"/>
  <c r="I368" i="2" s="1"/>
  <c r="H480" i="2"/>
  <c r="H307" i="2"/>
  <c r="AC493" i="2"/>
  <c r="AC224" i="2"/>
  <c r="AC472" i="2"/>
  <c r="K800" i="2"/>
  <c r="V800" i="2"/>
  <c r="V179" i="2"/>
  <c r="K179" i="2"/>
  <c r="V229" i="2"/>
  <c r="K229" i="2"/>
  <c r="V702" i="2"/>
  <c r="K702" i="2"/>
  <c r="H186" i="2"/>
  <c r="H251" i="2"/>
  <c r="H19" i="2"/>
  <c r="H765" i="2"/>
  <c r="I765" i="2" s="1"/>
  <c r="AC456" i="2"/>
  <c r="AC338" i="2"/>
  <c r="V177" i="2"/>
  <c r="K177" i="2"/>
  <c r="AC636" i="2"/>
  <c r="V280" i="2"/>
  <c r="K280" i="2"/>
  <c r="AC251" i="2"/>
  <c r="I251" i="2"/>
  <c r="AC43" i="2"/>
  <c r="AC421" i="2"/>
  <c r="H430" i="2"/>
  <c r="K341" i="2"/>
  <c r="V341" i="2"/>
  <c r="V664" i="2"/>
  <c r="K664" i="2"/>
  <c r="AC661" i="2"/>
  <c r="K714" i="2"/>
  <c r="V714" i="2"/>
  <c r="H732" i="2"/>
  <c r="H815" i="2"/>
  <c r="K310" i="2"/>
  <c r="V310" i="2"/>
  <c r="AC13" i="2"/>
  <c r="H291" i="2"/>
  <c r="K212" i="2"/>
  <c r="V212" i="2"/>
  <c r="V557" i="2"/>
  <c r="K557" i="2"/>
  <c r="K369" i="2"/>
  <c r="V369" i="2"/>
  <c r="AC631" i="2"/>
  <c r="K387" i="2"/>
  <c r="V387" i="2"/>
  <c r="V81" i="2"/>
  <c r="K81" i="2"/>
  <c r="V799" i="2"/>
  <c r="K799" i="2"/>
  <c r="AC115" i="2"/>
  <c r="V403" i="2"/>
  <c r="K403" i="2"/>
  <c r="H729" i="2"/>
  <c r="V696" i="2"/>
  <c r="K696" i="2"/>
  <c r="H150" i="2"/>
  <c r="K202" i="2"/>
  <c r="V202" i="2"/>
  <c r="K639" i="2"/>
  <c r="V639" i="2"/>
  <c r="AC573" i="2"/>
  <c r="H71" i="2"/>
  <c r="I71" i="2" s="1"/>
  <c r="AC232" i="2"/>
  <c r="AC361" i="2"/>
  <c r="AC462" i="2"/>
  <c r="V589" i="2"/>
  <c r="K589" i="2"/>
  <c r="H720" i="2"/>
  <c r="H662" i="2"/>
  <c r="I662" i="2" s="1"/>
  <c r="AC164" i="2"/>
  <c r="H742" i="2"/>
  <c r="I742" i="2" s="1"/>
  <c r="K149" i="2"/>
  <c r="V149" i="2"/>
  <c r="AC202" i="2"/>
  <c r="AC669" i="2"/>
  <c r="AC268" i="2"/>
  <c r="H212" i="2"/>
  <c r="I212" i="2" s="1"/>
  <c r="V754" i="2"/>
  <c r="K754" i="2"/>
  <c r="AC540" i="2"/>
  <c r="H118" i="2"/>
  <c r="H115" i="2"/>
  <c r="I115" i="2" s="1"/>
  <c r="AC542" i="2"/>
  <c r="H635" i="2"/>
  <c r="I635" i="2" s="1"/>
  <c r="H154" i="2"/>
  <c r="K232" i="2"/>
  <c r="V232" i="2"/>
  <c r="AH692" i="2"/>
  <c r="AG692" i="2"/>
  <c r="K426" i="2"/>
  <c r="V426" i="2"/>
  <c r="V775" i="2"/>
  <c r="K775" i="2"/>
  <c r="AC218" i="2"/>
  <c r="AC230" i="2"/>
  <c r="I230" i="2"/>
  <c r="H703" i="2"/>
  <c r="I703" i="2" s="1"/>
  <c r="V793" i="2"/>
  <c r="K793" i="2"/>
  <c r="H317" i="2"/>
  <c r="I317" i="2" s="1"/>
  <c r="V222" i="2"/>
  <c r="K222" i="2"/>
  <c r="H219" i="2"/>
  <c r="H384" i="2"/>
  <c r="V617" i="2"/>
  <c r="K617" i="2"/>
  <c r="AC357" i="2"/>
  <c r="K429" i="2"/>
  <c r="V429" i="2"/>
  <c r="AC657" i="2"/>
  <c r="H656" i="2"/>
  <c r="K50" i="2"/>
  <c r="V50" i="2"/>
  <c r="V709" i="2"/>
  <c r="K709" i="2"/>
  <c r="H577" i="2"/>
  <c r="I577" i="2" s="1"/>
  <c r="H579" i="2"/>
  <c r="V565" i="2"/>
  <c r="K565" i="2"/>
  <c r="H62" i="2"/>
  <c r="K448" i="2"/>
  <c r="V448" i="2"/>
  <c r="V609" i="2"/>
  <c r="K609" i="2"/>
  <c r="AC331" i="2"/>
  <c r="H670" i="2"/>
  <c r="H173" i="2"/>
  <c r="H598" i="2"/>
  <c r="I598" i="2" s="1"/>
  <c r="H132" i="2"/>
  <c r="AC782" i="2"/>
  <c r="AC583" i="2"/>
  <c r="H783" i="2"/>
  <c r="I783" i="2" s="1"/>
  <c r="K252" i="2"/>
  <c r="V252" i="2"/>
  <c r="AC126" i="2"/>
  <c r="K463" i="2"/>
  <c r="V463" i="2"/>
  <c r="H336" i="2"/>
  <c r="V378" i="2"/>
  <c r="K378" i="2"/>
  <c r="H601" i="2"/>
  <c r="AC234" i="2"/>
  <c r="V641" i="2"/>
  <c r="K641" i="2"/>
  <c r="V80" i="2"/>
  <c r="K80" i="2"/>
  <c r="V437" i="2"/>
  <c r="K437" i="2"/>
  <c r="H248" i="2"/>
  <c r="AC129" i="2"/>
  <c r="AC170" i="2"/>
  <c r="K26" i="2"/>
  <c r="V26" i="2"/>
  <c r="H98" i="2"/>
  <c r="I98" i="2" s="1"/>
  <c r="H640" i="2"/>
  <c r="I640" i="2" s="1"/>
  <c r="H20" i="2"/>
  <c r="AC264" i="2"/>
  <c r="K482" i="2"/>
  <c r="V482" i="2"/>
  <c r="H92" i="2"/>
  <c r="I92" i="2" s="1"/>
  <c r="AC116" i="2"/>
  <c r="AC52" i="2"/>
  <c r="V562" i="2"/>
  <c r="K562" i="2"/>
  <c r="K600" i="2"/>
  <c r="V600" i="2"/>
  <c r="V200" i="2"/>
  <c r="K200" i="2"/>
  <c r="H144" i="2"/>
  <c r="I144" i="2" s="1"/>
  <c r="AC415" i="2"/>
  <c r="AC447" i="2"/>
  <c r="V508" i="2"/>
  <c r="K508" i="2"/>
  <c r="AC302" i="2"/>
  <c r="V450" i="2"/>
  <c r="K450" i="2"/>
  <c r="K216" i="2"/>
  <c r="V216" i="2"/>
  <c r="V760" i="2"/>
  <c r="K760" i="2"/>
  <c r="H747" i="2"/>
  <c r="I747" i="2" s="1"/>
  <c r="AC102" i="2"/>
  <c r="H674" i="2"/>
  <c r="K141" i="2"/>
  <c r="V141" i="2"/>
  <c r="AC14" i="2"/>
  <c r="H357" i="2"/>
  <c r="I357" i="2" s="1"/>
  <c r="V783" i="2"/>
  <c r="K783" i="2"/>
  <c r="V769" i="2"/>
  <c r="K769" i="2"/>
  <c r="H38" i="2"/>
  <c r="V722" i="2"/>
  <c r="K722" i="2"/>
  <c r="H80" i="2"/>
  <c r="H21" i="2"/>
  <c r="I21" i="2" s="1"/>
  <c r="H339" i="2"/>
  <c r="H404" i="2"/>
  <c r="I404" i="2" s="1"/>
  <c r="H246" i="2"/>
  <c r="AC220" i="2"/>
  <c r="AC146" i="2"/>
  <c r="V256" i="2"/>
  <c r="K256" i="2"/>
  <c r="K491" i="2"/>
  <c r="V491" i="2"/>
  <c r="H341" i="2"/>
  <c r="H626" i="2"/>
  <c r="V313" i="2"/>
  <c r="K313" i="2"/>
  <c r="K764" i="2"/>
  <c r="V764" i="2"/>
  <c r="H669" i="2"/>
  <c r="I669" i="2" s="1"/>
  <c r="H415" i="2"/>
  <c r="AC359" i="2"/>
  <c r="H582" i="2"/>
  <c r="H555" i="2"/>
  <c r="AC394" i="2"/>
  <c r="AC255" i="2"/>
  <c r="AC309" i="2"/>
  <c r="H659" i="2"/>
  <c r="H492" i="2"/>
  <c r="I492" i="2" s="1"/>
  <c r="AC544" i="2"/>
  <c r="H448" i="2"/>
  <c r="H138" i="2"/>
  <c r="I138" i="2" s="1"/>
  <c r="K189" i="2"/>
  <c r="V189" i="2"/>
  <c r="H172" i="2"/>
  <c r="V784" i="2"/>
  <c r="K784" i="2"/>
  <c r="AC635" i="2"/>
  <c r="K170" i="2"/>
  <c r="V170" i="2"/>
  <c r="AC233" i="2"/>
  <c r="AC602" i="2"/>
  <c r="AC147" i="2"/>
  <c r="H51" i="2"/>
  <c r="I51" i="2" s="1"/>
  <c r="K382" i="2"/>
  <c r="V382" i="2"/>
  <c r="H568" i="2"/>
  <c r="I568" i="2" s="1"/>
  <c r="AC466" i="2"/>
  <c r="V566" i="2"/>
  <c r="K566" i="2"/>
  <c r="AC675" i="2"/>
  <c r="H613" i="2"/>
  <c r="K497" i="2"/>
  <c r="V497" i="2"/>
  <c r="AC517" i="2"/>
  <c r="AC189" i="2"/>
  <c r="H225" i="2"/>
  <c r="I225" i="2" s="1"/>
  <c r="H263" i="2"/>
  <c r="I263" i="2" s="1"/>
  <c r="AC144" i="2"/>
  <c r="H749" i="2"/>
  <c r="K164" i="2"/>
  <c r="V164" i="2"/>
  <c r="K275" i="2"/>
  <c r="V275" i="2"/>
  <c r="H655" i="2"/>
  <c r="I655" i="2" s="1"/>
  <c r="H485" i="2"/>
  <c r="I485" i="2" s="1"/>
  <c r="V785" i="2"/>
  <c r="K785" i="2"/>
  <c r="AC217" i="2"/>
  <c r="AC143" i="2"/>
  <c r="I143" i="2"/>
  <c r="AC516" i="2"/>
  <c r="AC295" i="2"/>
  <c r="AC183" i="2"/>
  <c r="H331" i="2"/>
  <c r="AC374" i="2"/>
  <c r="AC495" i="2"/>
  <c r="H282" i="2"/>
  <c r="V224" i="2"/>
  <c r="K224" i="2"/>
  <c r="H700" i="2"/>
  <c r="I700" i="2" s="1"/>
  <c r="H329" i="2"/>
  <c r="I329" i="2" s="1"/>
  <c r="AC228" i="2"/>
  <c r="K286" i="2"/>
  <c r="V286" i="2"/>
  <c r="AC451" i="2"/>
  <c r="K750" i="2"/>
  <c r="V750" i="2"/>
  <c r="H232" i="2"/>
  <c r="V765" i="2"/>
  <c r="K765" i="2"/>
  <c r="AC477" i="2"/>
  <c r="AC655" i="2"/>
  <c r="AC64" i="2"/>
  <c r="G821" i="2"/>
  <c r="H822" i="2"/>
  <c r="AC484" i="2"/>
  <c r="V798" i="2"/>
  <c r="K798" i="2"/>
  <c r="AC101" i="2"/>
  <c r="H412" i="2"/>
  <c r="I412" i="2" s="1"/>
  <c r="AC743" i="2"/>
  <c r="V786" i="2"/>
  <c r="K786" i="2"/>
  <c r="H792" i="2"/>
  <c r="I792" i="2" s="1"/>
  <c r="K752" i="2"/>
  <c r="V752" i="2"/>
  <c r="H200" i="2"/>
  <c r="I200" i="2" s="1"/>
  <c r="AC555" i="2"/>
  <c r="K649" i="2"/>
  <c r="V649" i="2"/>
  <c r="AC174" i="2"/>
  <c r="AC719" i="2"/>
  <c r="H645" i="2"/>
  <c r="H244" i="2"/>
  <c r="I244" i="2" s="1"/>
  <c r="H581" i="2"/>
  <c r="I581" i="2" s="1"/>
  <c r="H325" i="2"/>
  <c r="H782" i="2"/>
  <c r="H546" i="2"/>
  <c r="H463" i="2"/>
  <c r="V342" i="2"/>
  <c r="K342" i="2"/>
  <c r="H785" i="2"/>
  <c r="H539" i="2"/>
  <c r="V366" i="2"/>
  <c r="K366" i="2"/>
  <c r="AC339" i="2"/>
  <c r="H88" i="2"/>
  <c r="K18" i="2"/>
  <c r="V18" i="2"/>
  <c r="H553" i="2"/>
  <c r="H496" i="2"/>
  <c r="AC400" i="2"/>
  <c r="AC106" i="2"/>
  <c r="I106" i="2"/>
  <c r="H87" i="2"/>
  <c r="H657" i="2"/>
  <c r="H447" i="2"/>
  <c r="H79" i="2"/>
  <c r="H405" i="2"/>
  <c r="I405" i="2" s="1"/>
  <c r="H802" i="2"/>
  <c r="I802" i="2" s="1"/>
  <c r="K780" i="2"/>
  <c r="V780" i="2"/>
  <c r="H620" i="2"/>
  <c r="I620" i="2" s="1"/>
  <c r="K757" i="2"/>
  <c r="V757" i="2"/>
  <c r="H808" i="2"/>
  <c r="AC121" i="2"/>
  <c r="AC285" i="2"/>
  <c r="H432" i="2"/>
  <c r="K626" i="2"/>
  <c r="V626" i="2"/>
  <c r="K624" i="2"/>
  <c r="V624" i="2"/>
  <c r="H642" i="2"/>
  <c r="K745" i="2"/>
  <c r="V745" i="2"/>
  <c r="AC652" i="2"/>
  <c r="AC66" i="2"/>
  <c r="H254" i="2"/>
  <c r="H193" i="2"/>
  <c r="AC247" i="2"/>
  <c r="AC426" i="2"/>
  <c r="H231" i="2"/>
  <c r="H36" i="2"/>
  <c r="AC500" i="2"/>
  <c r="K592" i="2"/>
  <c r="V592" i="2"/>
  <c r="AC598" i="2"/>
  <c r="V29" i="2"/>
  <c r="K29" i="2"/>
  <c r="AC638" i="2"/>
  <c r="I638" i="2"/>
  <c r="K70" i="2"/>
  <c r="V70" i="2"/>
  <c r="K102" i="2"/>
  <c r="V102" i="2"/>
  <c r="H340" i="2"/>
  <c r="K618" i="2"/>
  <c r="V618" i="2"/>
  <c r="AC432" i="2"/>
  <c r="AC788" i="2"/>
  <c r="H810" i="2"/>
  <c r="V436" i="2"/>
  <c r="K436" i="2"/>
  <c r="K225" i="2"/>
  <c r="V225" i="2"/>
  <c r="AC141" i="2"/>
  <c r="H604" i="2"/>
  <c r="I604" i="2" s="1"/>
  <c r="K130" i="2"/>
  <c r="V130" i="2"/>
  <c r="K288" i="2"/>
  <c r="V288" i="2"/>
  <c r="AC132" i="2"/>
  <c r="H124" i="2"/>
  <c r="I124" i="2" s="1"/>
  <c r="K746" i="2"/>
  <c r="V746" i="2"/>
  <c r="AC771" i="2"/>
  <c r="H417" i="2"/>
  <c r="I417" i="2" s="1"/>
  <c r="AC718" i="2"/>
  <c r="AC568" i="2"/>
  <c r="K498" i="2"/>
  <c r="V498" i="2"/>
  <c r="H594" i="2"/>
  <c r="V767" i="2"/>
  <c r="K767" i="2"/>
  <c r="AC351" i="2"/>
  <c r="V394" i="2"/>
  <c r="K394" i="2"/>
  <c r="AC256" i="2"/>
  <c r="AC263" i="2"/>
  <c r="AC659" i="2"/>
  <c r="H630" i="2"/>
  <c r="H564" i="2"/>
  <c r="I564" i="2" s="1"/>
  <c r="H526" i="2"/>
  <c r="I526" i="2" s="1"/>
  <c r="K165" i="2"/>
  <c r="V165" i="2"/>
  <c r="H278" i="2"/>
  <c r="H332" i="2"/>
  <c r="V563" i="2"/>
  <c r="K563" i="2"/>
  <c r="V782" i="2"/>
  <c r="K782" i="2"/>
  <c r="K43" i="2"/>
  <c r="V43" i="2"/>
  <c r="H94" i="2"/>
  <c r="H781" i="2"/>
  <c r="I781" i="2" s="1"/>
  <c r="AC564" i="2"/>
  <c r="AC681" i="2"/>
  <c r="K114" i="2"/>
  <c r="V114" i="2"/>
  <c r="H714" i="2"/>
  <c r="I714" i="2" s="1"/>
  <c r="H201" i="2"/>
  <c r="I201" i="2" s="1"/>
  <c r="H235" i="2"/>
  <c r="V519" i="2"/>
  <c r="K519" i="2"/>
  <c r="AC621" i="2"/>
  <c r="K139" i="2"/>
  <c r="V139" i="2"/>
  <c r="V345" i="2"/>
  <c r="K345" i="2"/>
  <c r="H356" i="2"/>
  <c r="H617" i="2"/>
  <c r="I617" i="2" s="1"/>
  <c r="K23" i="2"/>
  <c r="V23" i="2"/>
  <c r="K451" i="2"/>
  <c r="V451" i="2"/>
  <c r="AC88" i="2"/>
  <c r="I88" i="2"/>
  <c r="V478" i="2"/>
  <c r="K478" i="2"/>
  <c r="K496" i="2"/>
  <c r="V496" i="2"/>
  <c r="AC527" i="2"/>
  <c r="AC261" i="2"/>
  <c r="AC18" i="2"/>
  <c r="I18" i="2"/>
  <c r="AC344" i="2"/>
  <c r="K661" i="2"/>
  <c r="V661" i="2"/>
  <c r="AC457" i="2"/>
  <c r="H117" i="2"/>
  <c r="H461" i="2"/>
  <c r="H64" i="2"/>
  <c r="I64" i="2" s="1"/>
  <c r="H269" i="2"/>
  <c r="AC310" i="2"/>
  <c r="K321" i="2"/>
  <c r="V321" i="2"/>
  <c r="H444" i="2"/>
  <c r="K261" i="2"/>
  <c r="V261" i="2"/>
  <c r="AC377" i="2"/>
  <c r="AC239" i="2"/>
  <c r="K376" i="2"/>
  <c r="V376" i="2"/>
  <c r="H774" i="2"/>
  <c r="K152" i="2"/>
  <c r="V152" i="2"/>
  <c r="AC670" i="2"/>
  <c r="H446" i="2"/>
  <c r="I446" i="2" s="1"/>
  <c r="H800" i="2"/>
  <c r="H737" i="2"/>
  <c r="H716" i="2"/>
  <c r="I716" i="2" s="1"/>
  <c r="V183" i="2"/>
  <c r="K183" i="2"/>
  <c r="V126" i="2"/>
  <c r="K126" i="2"/>
  <c r="V568" i="2"/>
  <c r="K568" i="2"/>
  <c r="V719" i="2"/>
  <c r="K719" i="2"/>
  <c r="V698" i="2"/>
  <c r="K698" i="2"/>
  <c r="AC757" i="2"/>
  <c r="K703" i="2"/>
  <c r="V703" i="2"/>
  <c r="H163" i="2"/>
  <c r="K276" i="2"/>
  <c r="V276" i="2"/>
  <c r="AC398" i="2"/>
  <c r="H643" i="2"/>
  <c r="I643" i="2" s="1"/>
  <c r="AC318" i="2"/>
  <c r="H208" i="2"/>
  <c r="I208" i="2" s="1"/>
  <c r="H401" i="2"/>
  <c r="I401" i="2" s="1"/>
  <c r="K674" i="2"/>
  <c r="V674" i="2"/>
  <c r="K578" i="2"/>
  <c r="V578" i="2"/>
  <c r="H295" i="2"/>
  <c r="AC452" i="2"/>
  <c r="H428" i="2"/>
  <c r="H754" i="2"/>
  <c r="I754" i="2" s="1"/>
  <c r="H671" i="2"/>
  <c r="I671" i="2" s="1"/>
  <c r="H326" i="2"/>
  <c r="V357" i="2"/>
  <c r="K357" i="2"/>
  <c r="H303" i="2"/>
  <c r="AC464" i="2"/>
  <c r="K554" i="2"/>
  <c r="V554" i="2"/>
  <c r="H814" i="2"/>
  <c r="AC646" i="2"/>
  <c r="AC435" i="2"/>
  <c r="V39" i="2"/>
  <c r="K39" i="2"/>
  <c r="AC720" i="2"/>
  <c r="AC231" i="2"/>
  <c r="I231" i="2"/>
  <c r="AC181" i="2"/>
  <c r="AC89" i="2"/>
  <c r="K69" i="2"/>
  <c r="V69" i="2"/>
  <c r="AC84" i="2"/>
  <c r="H361" i="2"/>
  <c r="H536" i="2"/>
  <c r="H429" i="2"/>
  <c r="H433" i="2"/>
  <c r="I433" i="2" s="1"/>
  <c r="AC503" i="2"/>
  <c r="H691" i="2"/>
  <c r="I691" i="2" s="1"/>
  <c r="H431" i="2"/>
  <c r="AC744" i="2"/>
  <c r="V441" i="2"/>
  <c r="K441" i="2"/>
  <c r="H699" i="2"/>
  <c r="AC161" i="2"/>
  <c r="AC51" i="2"/>
  <c r="H407" i="2"/>
  <c r="H544" i="2"/>
  <c r="AC379" i="2"/>
  <c r="H798" i="2"/>
  <c r="H469" i="2"/>
  <c r="I469" i="2" s="1"/>
  <c r="K223" i="2"/>
  <c r="V223" i="2"/>
  <c r="H541" i="2"/>
  <c r="AC774" i="2"/>
  <c r="V74" i="2"/>
  <c r="K74" i="2"/>
  <c r="AC227" i="2"/>
  <c r="AC134" i="2"/>
  <c r="V64" i="2"/>
  <c r="K64" i="2"/>
  <c r="H267" i="2"/>
  <c r="I267" i="2" s="1"/>
  <c r="H603" i="2"/>
  <c r="I603" i="2" s="1"/>
  <c r="AC192" i="2"/>
  <c r="V356" i="2"/>
  <c r="K356" i="2"/>
  <c r="H789" i="2"/>
  <c r="I789" i="2" s="1"/>
  <c r="AC759" i="2"/>
  <c r="V163" i="2"/>
  <c r="K163" i="2"/>
  <c r="AC35" i="2"/>
  <c r="AC565" i="2"/>
  <c r="K343" i="2"/>
  <c r="V343" i="2"/>
  <c r="AC110" i="2"/>
  <c r="K501" i="2"/>
  <c r="V501" i="2"/>
  <c r="H113" i="2"/>
  <c r="H75" i="2"/>
  <c r="I75" i="2" s="1"/>
  <c r="H264" i="2"/>
  <c r="K295" i="2"/>
  <c r="V295" i="2"/>
  <c r="K442" i="2"/>
  <c r="V442" i="2"/>
  <c r="K573" i="2"/>
  <c r="V573" i="2"/>
  <c r="AC315" i="2"/>
  <c r="V230" i="2"/>
  <c r="K230" i="2"/>
  <c r="H141" i="2"/>
  <c r="V655" i="2"/>
  <c r="K655" i="2"/>
  <c r="AC687" i="2"/>
  <c r="H767" i="2"/>
  <c r="AC572" i="2"/>
  <c r="V644" i="2"/>
  <c r="K644" i="2"/>
  <c r="H597" i="2"/>
  <c r="H750" i="2"/>
  <c r="I750" i="2" s="1"/>
  <c r="AC296" i="2"/>
  <c r="H768" i="2"/>
  <c r="I768" i="2" s="1"/>
  <c r="H48" i="2"/>
  <c r="I48" i="2" s="1"/>
  <c r="H658" i="2"/>
  <c r="AC366" i="2"/>
  <c r="H400" i="2"/>
  <c r="AC716" i="2"/>
  <c r="H69" i="2"/>
  <c r="I69" i="2" s="1"/>
  <c r="V790" i="2"/>
  <c r="K790" i="2"/>
  <c r="AC536" i="2"/>
  <c r="AC481" i="2"/>
  <c r="AC764" i="2"/>
  <c r="AC265" i="2"/>
  <c r="AC151" i="2"/>
  <c r="V687" i="2"/>
  <c r="K687" i="2"/>
  <c r="AC615" i="2"/>
  <c r="V363" i="2"/>
  <c r="K363" i="2"/>
  <c r="H247" i="2"/>
  <c r="I247" i="2" s="1"/>
  <c r="H651" i="2"/>
  <c r="I651" i="2" s="1"/>
  <c r="AC785" i="2"/>
  <c r="K700" i="2"/>
  <c r="V700" i="2"/>
  <c r="H763" i="2"/>
  <c r="K359" i="2"/>
  <c r="V359" i="2"/>
  <c r="H477" i="2"/>
  <c r="H736" i="2"/>
  <c r="H733" i="2"/>
  <c r="K643" i="2"/>
  <c r="V643" i="2"/>
  <c r="AC378" i="2"/>
  <c r="I378" i="2"/>
  <c r="AC208" i="2"/>
  <c r="H338" i="2"/>
  <c r="AC381" i="2"/>
  <c r="I381" i="2"/>
  <c r="V607" i="2"/>
  <c r="K607" i="2"/>
  <c r="AC696" i="2"/>
  <c r="AC125" i="2"/>
  <c r="V558" i="2"/>
  <c r="K558" i="2"/>
  <c r="V521" i="2"/>
  <c r="K521" i="2"/>
  <c r="H744" i="2"/>
  <c r="V648" i="2"/>
  <c r="K648" i="2"/>
  <c r="AC767" i="2"/>
  <c r="H547" i="2"/>
  <c r="H650" i="2"/>
  <c r="H47" i="2"/>
  <c r="I47" i="2" s="1"/>
  <c r="AC742" i="2"/>
  <c r="V255" i="2"/>
  <c r="K255" i="2"/>
  <c r="H644" i="2"/>
  <c r="I644" i="2" s="1"/>
  <c r="AC693" i="2"/>
  <c r="H589" i="2"/>
  <c r="I589" i="2" s="1"/>
  <c r="V462" i="2"/>
  <c r="K462" i="2"/>
  <c r="H82" i="2"/>
  <c r="I82" i="2" s="1"/>
  <c r="H591" i="2"/>
  <c r="I591" i="2" s="1"/>
  <c r="H690" i="2"/>
  <c r="H61" i="2"/>
  <c r="AC243" i="2"/>
  <c r="I243" i="2"/>
  <c r="AC286" i="2"/>
  <c r="H170" i="2"/>
  <c r="AC725" i="2"/>
  <c r="AC329" i="2"/>
  <c r="V801" i="2"/>
  <c r="K801" i="2"/>
  <c r="H387" i="2"/>
  <c r="I387" i="2" s="1"/>
  <c r="H284" i="2"/>
  <c r="H570" i="2"/>
  <c r="H60" i="2"/>
  <c r="V193" i="2"/>
  <c r="K193" i="2"/>
  <c r="H661" i="2"/>
  <c r="K241" i="2"/>
  <c r="V241" i="2"/>
  <c r="V34" i="2"/>
  <c r="K34" i="2"/>
  <c r="H411" i="2"/>
  <c r="K587" i="2"/>
  <c r="V587" i="2"/>
  <c r="AC429" i="2"/>
  <c r="H351" i="2"/>
  <c r="I351" i="2" s="1"/>
  <c r="V372" i="2"/>
  <c r="K372" i="2"/>
  <c r="K17" i="2"/>
  <c r="V17" i="2"/>
  <c r="AC404" i="2"/>
  <c r="K794" i="2"/>
  <c r="V794" i="2"/>
  <c r="AC654" i="2"/>
  <c r="H253" i="2"/>
  <c r="I253" i="2" s="1"/>
  <c r="AC105" i="2"/>
  <c r="H402" i="2"/>
  <c r="I402" i="2" s="1"/>
  <c r="AC358" i="2"/>
  <c r="K689" i="2"/>
  <c r="V689" i="2"/>
  <c r="AC172" i="2"/>
  <c r="AC801" i="2"/>
  <c r="H293" i="2"/>
  <c r="K278" i="2"/>
  <c r="V278" i="2"/>
  <c r="K634" i="2"/>
  <c r="V634" i="2"/>
  <c r="V144" i="2"/>
  <c r="K144" i="2"/>
  <c r="H120" i="2"/>
  <c r="H760" i="2"/>
  <c r="I760" i="2" s="1"/>
  <c r="H302" i="2"/>
  <c r="K743" i="2"/>
  <c r="V743" i="2"/>
  <c r="AC225" i="2"/>
  <c r="H679" i="2"/>
  <c r="I679" i="2" s="1"/>
  <c r="AC254" i="2"/>
  <c r="H490" i="2"/>
  <c r="I490" i="2" s="1"/>
  <c r="H560" i="2"/>
  <c r="H386" i="2"/>
  <c r="I386" i="2" s="1"/>
  <c r="H535" i="2"/>
  <c r="Q735" i="2"/>
  <c r="V724" i="2"/>
  <c r="K724" i="2"/>
  <c r="V368" i="2"/>
  <c r="K368" i="2"/>
  <c r="H223" i="2"/>
  <c r="H435" i="2"/>
  <c r="AC71" i="2"/>
  <c r="K561" i="2"/>
  <c r="V561" i="2"/>
  <c r="V686" i="2"/>
  <c r="K686" i="2"/>
  <c r="AC594" i="2"/>
  <c r="H322" i="2"/>
  <c r="H30" i="2"/>
  <c r="K619" i="2"/>
  <c r="V619" i="2"/>
  <c r="AH729" i="2"/>
  <c r="AG729" i="2"/>
  <c r="H270" i="2"/>
  <c r="H315" i="2"/>
  <c r="H724" i="2"/>
  <c r="I724" i="2" s="1"/>
  <c r="AC494" i="2"/>
  <c r="AC198" i="2"/>
  <c r="AC498" i="2"/>
  <c r="V148" i="2"/>
  <c r="K148" i="2"/>
  <c r="H779" i="2"/>
  <c r="I779" i="2" s="1"/>
  <c r="AC674" i="2"/>
  <c r="AC557" i="2"/>
  <c r="AC92" i="2"/>
  <c r="H399" i="2"/>
  <c r="I399" i="2" s="1"/>
  <c r="K358" i="2"/>
  <c r="V358" i="2"/>
  <c r="H527" i="2"/>
  <c r="AC450" i="2"/>
  <c r="H588" i="2"/>
  <c r="I588" i="2" s="1"/>
  <c r="Q729" i="2"/>
  <c r="H129" i="2"/>
  <c r="H377" i="2"/>
  <c r="V272" i="2"/>
  <c r="K272" i="2"/>
  <c r="AC570" i="2"/>
  <c r="V367" i="2"/>
  <c r="K367" i="2"/>
  <c r="AC417" i="2"/>
  <c r="I222" i="2"/>
  <c r="AC222" i="2"/>
  <c r="H542" i="2"/>
  <c r="I542" i="2" s="1"/>
  <c r="H614" i="2"/>
  <c r="I614" i="2" s="1"/>
  <c r="K312" i="2"/>
  <c r="V312" i="2"/>
  <c r="H745" i="2"/>
  <c r="H466" i="2"/>
  <c r="V42" i="2"/>
  <c r="K42" i="2"/>
  <c r="V545" i="2"/>
  <c r="K545" i="2"/>
  <c r="V379" i="2"/>
  <c r="K379" i="2"/>
  <c r="AC772" i="2"/>
  <c r="AC414" i="2"/>
  <c r="V506" i="2"/>
  <c r="K506" i="2"/>
  <c r="AC259" i="2"/>
  <c r="K306" i="2"/>
  <c r="V306" i="2"/>
  <c r="AC640" i="2"/>
  <c r="H637" i="2"/>
  <c r="H437" i="2"/>
  <c r="I437" i="2" s="1"/>
  <c r="H580" i="2"/>
  <c r="I580" i="2" s="1"/>
  <c r="AC751" i="2"/>
  <c r="V105" i="2"/>
  <c r="K105" i="2"/>
  <c r="H228" i="2"/>
  <c r="I228" i="2" s="1"/>
  <c r="AC387" i="2"/>
  <c r="AC502" i="2"/>
  <c r="H130" i="2"/>
  <c r="K208" i="2"/>
  <c r="V208" i="2"/>
  <c r="AC186" i="2"/>
  <c r="I186" i="2"/>
  <c r="K108" i="2"/>
  <c r="V108" i="2"/>
  <c r="H311" i="2"/>
  <c r="I311" i="2" s="1"/>
  <c r="H710" i="2"/>
  <c r="I710" i="2" s="1"/>
  <c r="AC552" i="2"/>
  <c r="H558" i="2"/>
  <c r="K315" i="2"/>
  <c r="V315" i="2"/>
  <c r="H455" i="2"/>
  <c r="H442" i="2"/>
  <c r="H569" i="2"/>
  <c r="H596" i="2"/>
  <c r="I596" i="2" s="1"/>
  <c r="V338" i="2"/>
  <c r="K338" i="2"/>
  <c r="V90" i="2"/>
  <c r="K90" i="2"/>
  <c r="K671" i="2"/>
  <c r="V671" i="2"/>
  <c r="H352" i="2"/>
  <c r="K132" i="2"/>
  <c r="V132" i="2"/>
  <c r="AC798" i="2"/>
  <c r="AC278" i="2"/>
  <c r="H784" i="2"/>
  <c r="AC633" i="2"/>
  <c r="AC74" i="2"/>
  <c r="I74" i="2"/>
  <c r="V299" i="2"/>
  <c r="K299" i="2"/>
  <c r="H675" i="2"/>
  <c r="AC194" i="2"/>
  <c r="H355" i="2"/>
  <c r="V263" i="2"/>
  <c r="K263" i="2"/>
  <c r="H654" i="2"/>
  <c r="AC677" i="2"/>
  <c r="H241" i="2"/>
  <c r="I241" i="2" s="1"/>
  <c r="V226" i="2"/>
  <c r="K226" i="2"/>
  <c r="V445" i="2"/>
  <c r="K445" i="2"/>
  <c r="H198" i="2"/>
  <c r="H347" i="2"/>
  <c r="V385" i="2"/>
  <c r="K385" i="2"/>
  <c r="AC689" i="2"/>
  <c r="H608" i="2"/>
  <c r="AC712" i="2"/>
  <c r="V653" i="2"/>
  <c r="K653" i="2"/>
  <c r="H330" i="2"/>
  <c r="H687" i="2"/>
  <c r="I687" i="2" s="1"/>
  <c r="H491" i="2"/>
  <c r="H216" i="2"/>
  <c r="AC386" i="2"/>
  <c r="AC483" i="2"/>
  <c r="AC283" i="2"/>
  <c r="AC411" i="2"/>
  <c r="V773" i="2"/>
  <c r="K773" i="2"/>
  <c r="H202" i="2"/>
  <c r="K613" i="2"/>
  <c r="V613" i="2"/>
  <c r="H192" i="2"/>
  <c r="I192" i="2" s="1"/>
  <c r="AC384" i="2"/>
  <c r="H312" i="2"/>
  <c r="I312" i="2" s="1"/>
  <c r="AC468" i="2"/>
  <c r="AC662" i="2"/>
  <c r="AC163" i="2"/>
  <c r="H786" i="2"/>
  <c r="AC138" i="2"/>
  <c r="AC800" i="2"/>
  <c r="K559" i="2"/>
  <c r="V559" i="2"/>
  <c r="H563" i="2"/>
  <c r="H272" i="2"/>
  <c r="H467" i="2"/>
  <c r="K454" i="2"/>
  <c r="V454" i="2"/>
  <c r="V192" i="2"/>
  <c r="K192" i="2"/>
  <c r="K47" i="2"/>
  <c r="V47" i="2"/>
  <c r="H309" i="2"/>
  <c r="AC364" i="2"/>
  <c r="K711" i="2"/>
  <c r="V711" i="2"/>
  <c r="H735" i="2"/>
  <c r="AC23" i="2"/>
  <c r="K499" i="2"/>
  <c r="V499" i="2"/>
  <c r="AC178" i="2"/>
  <c r="K325" i="2"/>
  <c r="V325" i="2"/>
  <c r="AC684" i="2"/>
  <c r="V680" i="2"/>
  <c r="K680" i="2"/>
  <c r="V264" i="2"/>
  <c r="K264" i="2"/>
  <c r="K218" i="2"/>
  <c r="V218" i="2"/>
  <c r="H221" i="2"/>
  <c r="H721" i="2"/>
  <c r="I721" i="2" s="1"/>
  <c r="H632" i="2"/>
  <c r="AC219" i="2"/>
  <c r="I219" i="2"/>
  <c r="H521" i="2"/>
  <c r="I521" i="2" s="1"/>
  <c r="AC520" i="2"/>
  <c r="K388" i="2"/>
  <c r="V388" i="2"/>
  <c r="AC584" i="2"/>
  <c r="AC469" i="2"/>
  <c r="H624" i="2"/>
  <c r="K527" i="2"/>
  <c r="V527" i="2"/>
  <c r="H261" i="2"/>
  <c r="I261" i="2" s="1"/>
  <c r="AC248" i="2"/>
  <c r="H103" i="2"/>
  <c r="I103" i="2" s="1"/>
  <c r="K128" i="2"/>
  <c r="V128" i="2"/>
  <c r="H180" i="2"/>
  <c r="I180" i="2" s="1"/>
  <c r="V433" i="2"/>
  <c r="K433" i="2"/>
  <c r="K531" i="2"/>
  <c r="V531" i="2"/>
  <c r="AC402" i="2"/>
  <c r="AC762" i="2"/>
  <c r="H262" i="2"/>
  <c r="I262" i="2" s="1"/>
  <c r="AC721" i="2"/>
  <c r="K464" i="2"/>
  <c r="V464" i="2"/>
  <c r="K717" i="2"/>
  <c r="V717" i="2"/>
  <c r="AC420" i="2"/>
  <c r="H609" i="2"/>
  <c r="I609" i="2" s="1"/>
  <c r="H70" i="2"/>
  <c r="AC75" i="2"/>
  <c r="K580" i="2"/>
  <c r="V580" i="2"/>
  <c r="H382" i="2"/>
  <c r="H259" i="2"/>
  <c r="I259" i="2" s="1"/>
  <c r="H297" i="2"/>
  <c r="I297" i="2" s="1"/>
  <c r="H791" i="2"/>
  <c r="AC346" i="2"/>
  <c r="V651" i="2"/>
  <c r="K651" i="2"/>
  <c r="V422" i="2"/>
  <c r="K422" i="2"/>
  <c r="K285" i="2"/>
  <c r="V285" i="2"/>
  <c r="K30" i="2"/>
  <c r="V30" i="2"/>
  <c r="AC710" i="2"/>
  <c r="H625" i="2"/>
  <c r="I625" i="2" s="1"/>
  <c r="V468" i="2"/>
  <c r="K468" i="2"/>
  <c r="AC160" i="2"/>
  <c r="H473" i="2"/>
  <c r="I473" i="2" s="1"/>
  <c r="K351" i="2"/>
  <c r="V351" i="2"/>
  <c r="V129" i="2"/>
  <c r="K129" i="2"/>
  <c r="AC482" i="2"/>
  <c r="H149" i="2"/>
  <c r="K677" i="2"/>
  <c r="V677" i="2"/>
  <c r="V335" i="2"/>
  <c r="K335" i="2"/>
  <c r="V556" i="2"/>
  <c r="K556" i="2"/>
  <c r="K723" i="2"/>
  <c r="V723" i="2"/>
  <c r="V416" i="2"/>
  <c r="K416" i="2"/>
  <c r="AC562" i="2"/>
  <c r="H199" i="2"/>
  <c r="I199" i="2" s="1"/>
  <c r="K118" i="2"/>
  <c r="V118" i="2"/>
  <c r="H575" i="2"/>
  <c r="H239" i="2"/>
  <c r="H686" i="2"/>
  <c r="I686" i="2" s="1"/>
  <c r="H776" i="2"/>
  <c r="I776" i="2" s="1"/>
  <c r="V654" i="2"/>
  <c r="K654" i="2"/>
  <c r="H758" i="2"/>
  <c r="H470" i="2"/>
  <c r="I470" i="2" s="1"/>
  <c r="V61" i="2"/>
  <c r="K61" i="2"/>
  <c r="K383" i="2"/>
  <c r="V383" i="2"/>
  <c r="AC180" i="2"/>
  <c r="AC335" i="2"/>
  <c r="AC442" i="2"/>
  <c r="AC703" i="2"/>
  <c r="AC715" i="2"/>
  <c r="AC685" i="2"/>
  <c r="AC299" i="2"/>
  <c r="AC783" i="2"/>
  <c r="K694" i="2"/>
  <c r="V694" i="2"/>
  <c r="H489" i="2"/>
  <c r="K297" i="2"/>
  <c r="V297" i="2"/>
  <c r="AC154" i="2"/>
  <c r="I154" i="2"/>
  <c r="V428" i="2"/>
  <c r="K428" i="2"/>
  <c r="K766" i="2"/>
  <c r="V766" i="2"/>
  <c r="H501" i="2"/>
  <c r="K678" i="2"/>
  <c r="V678" i="2"/>
  <c r="K510" i="2"/>
  <c r="V510" i="2"/>
  <c r="H676" i="2"/>
  <c r="H612" i="2"/>
  <c r="I612" i="2" s="1"/>
  <c r="AC343" i="2"/>
  <c r="V547" i="2"/>
  <c r="K547" i="2"/>
  <c r="K161" i="2"/>
  <c r="V161" i="2"/>
  <c r="AC58" i="2"/>
  <c r="H81" i="2"/>
  <c r="I81" i="2" s="1"/>
  <c r="AC765" i="2"/>
  <c r="K574" i="2"/>
  <c r="V574" i="2"/>
  <c r="AC130" i="2"/>
  <c r="AC311" i="2"/>
  <c r="V346" i="2"/>
  <c r="K346" i="2"/>
  <c r="AC294" i="2"/>
  <c r="AC523" i="2"/>
  <c r="V293" i="2"/>
  <c r="K293" i="2"/>
  <c r="K744" i="2"/>
  <c r="V744" i="2"/>
  <c r="AC158" i="2"/>
  <c r="AC441" i="2"/>
  <c r="H66" i="2"/>
  <c r="AC83" i="2"/>
  <c r="H599" i="2"/>
  <c r="AC526" i="2"/>
  <c r="H451" i="2"/>
  <c r="V87" i="2"/>
  <c r="K87" i="2"/>
  <c r="H453" i="2"/>
  <c r="I453" i="2" s="1"/>
  <c r="AC408" i="2"/>
  <c r="V621" i="2"/>
  <c r="K621" i="2"/>
  <c r="H799" i="2"/>
  <c r="I799" i="2" s="1"/>
  <c r="H93" i="2"/>
  <c r="I93" i="2" s="1"/>
  <c r="V753" i="2"/>
  <c r="K753" i="2"/>
  <c r="K447" i="2"/>
  <c r="V447" i="2"/>
  <c r="V635" i="2"/>
  <c r="K635" i="2"/>
  <c r="AC199" i="2"/>
  <c r="K608" i="2"/>
  <c r="V608" i="2"/>
  <c r="K569" i="2"/>
  <c r="V569" i="2"/>
  <c r="H367" i="2"/>
  <c r="I367" i="2" s="1"/>
  <c r="V318" i="2"/>
  <c r="K318" i="2"/>
  <c r="V46" i="2"/>
  <c r="K46" i="2"/>
  <c r="H456" i="2"/>
  <c r="AC169" i="2"/>
  <c r="H509" i="2"/>
  <c r="K277" i="2"/>
  <c r="V277" i="2"/>
  <c r="H257" i="2"/>
  <c r="I257" i="2" s="1"/>
  <c r="AH434" i="2"/>
  <c r="AG434" i="2"/>
  <c r="Q628" i="2"/>
  <c r="N628" i="2"/>
  <c r="AC748" i="2"/>
  <c r="I748" i="2"/>
  <c r="AC591" i="2"/>
  <c r="H717" i="2"/>
  <c r="I717" i="2" s="1"/>
  <c r="H773" i="2"/>
  <c r="V611" i="2"/>
  <c r="K611" i="2"/>
  <c r="AC667" i="2"/>
  <c r="V300" i="2"/>
  <c r="K300" i="2"/>
  <c r="H65" i="2"/>
  <c r="I65" i="2" s="1"/>
  <c r="AC489" i="2"/>
  <c r="AC321" i="2"/>
  <c r="H709" i="2"/>
  <c r="H360" i="2"/>
  <c r="H43" i="2"/>
  <c r="K246" i="2"/>
  <c r="V246" i="2"/>
  <c r="K401" i="2"/>
  <c r="V401" i="2"/>
  <c r="AC724" i="2"/>
  <c r="AC275" i="2"/>
  <c r="AC593" i="2"/>
  <c r="AC301" i="2"/>
  <c r="K614" i="2"/>
  <c r="V614" i="2"/>
  <c r="H734" i="2"/>
  <c r="AC796" i="2"/>
  <c r="AC581" i="2"/>
  <c r="AC700" i="2"/>
  <c r="AC33" i="2"/>
  <c r="AC306" i="2"/>
  <c r="AC271" i="2"/>
  <c r="K535" i="2"/>
  <c r="V535" i="2"/>
  <c r="V253" i="2"/>
  <c r="K253" i="2"/>
  <c r="AC504" i="2"/>
  <c r="K274" i="2"/>
  <c r="V274" i="2"/>
  <c r="AC644" i="2"/>
  <c r="H165" i="2"/>
  <c r="I165" i="2" s="1"/>
  <c r="H552" i="2"/>
  <c r="I552" i="2" s="1"/>
  <c r="K410" i="2"/>
  <c r="V410" i="2"/>
  <c r="H556" i="2"/>
  <c r="AC260" i="2"/>
  <c r="I260" i="2"/>
  <c r="AC747" i="2"/>
  <c r="K117" i="2"/>
  <c r="V117" i="2"/>
  <c r="AC340" i="2"/>
  <c r="I340" i="2"/>
  <c r="AC182" i="2"/>
  <c r="H508" i="2"/>
  <c r="H121" i="2"/>
  <c r="AC486" i="2"/>
  <c r="I486" i="2"/>
  <c r="V133" i="2"/>
  <c r="K133" i="2"/>
  <c r="V629" i="2"/>
  <c r="K629" i="2"/>
  <c r="AC750" i="2"/>
  <c r="AC155" i="2"/>
  <c r="H277" i="2"/>
  <c r="H495" i="2"/>
  <c r="I495" i="2" s="1"/>
  <c r="AC438" i="2"/>
  <c r="K71" i="2"/>
  <c r="V71" i="2"/>
  <c r="K309" i="2"/>
  <c r="V309" i="2"/>
  <c r="H615" i="2"/>
  <c r="AC114" i="2"/>
  <c r="AC713" i="2"/>
  <c r="H572" i="2"/>
  <c r="I572" i="2" s="1"/>
  <c r="V615" i="2"/>
  <c r="K615" i="2"/>
  <c r="K507" i="2"/>
  <c r="V507" i="2"/>
  <c r="V35" i="2"/>
  <c r="K35" i="2"/>
  <c r="H681" i="2"/>
  <c r="K470" i="2"/>
  <c r="V470" i="2"/>
  <c r="H203" i="2"/>
  <c r="K199" i="2"/>
  <c r="V199" i="2"/>
  <c r="K539" i="2"/>
  <c r="V539" i="2"/>
  <c r="H133" i="2"/>
  <c r="I133" i="2" s="1"/>
  <c r="V265" i="2"/>
  <c r="K265" i="2"/>
  <c r="K404" i="2"/>
  <c r="V404" i="2"/>
  <c r="H318" i="2"/>
  <c r="H764" i="2"/>
  <c r="H220" i="2"/>
  <c r="V284" i="2"/>
  <c r="K284" i="2"/>
  <c r="AC519" i="2"/>
  <c r="I519" i="2"/>
  <c r="V762" i="2"/>
  <c r="K762" i="2"/>
  <c r="H359" i="2"/>
  <c r="K652" i="2"/>
  <c r="V652" i="2"/>
  <c r="K555" i="2"/>
  <c r="V555" i="2"/>
  <c r="V708" i="2"/>
  <c r="K708" i="2"/>
  <c r="H119" i="2"/>
  <c r="I119" i="2" s="1"/>
  <c r="AC792" i="2"/>
  <c r="K460" i="2"/>
  <c r="V460" i="2"/>
  <c r="V505" i="2"/>
  <c r="K505" i="2"/>
  <c r="K113" i="2"/>
  <c r="V113" i="2"/>
  <c r="K490" i="2"/>
  <c r="V490" i="2"/>
  <c r="H756" i="2"/>
  <c r="I756" i="2" s="1"/>
  <c r="AC485" i="2"/>
  <c r="H266" i="2"/>
  <c r="I266" i="2" s="1"/>
  <c r="H189" i="2"/>
  <c r="V432" i="2"/>
  <c r="K432" i="2"/>
  <c r="AC630" i="2"/>
  <c r="H711" i="2"/>
  <c r="H677" i="2"/>
  <c r="V332" i="2"/>
  <c r="K332" i="2"/>
  <c r="AC29" i="2"/>
  <c r="AC19" i="2"/>
  <c r="I19" i="2"/>
  <c r="H86" i="2"/>
  <c r="AC297" i="2"/>
  <c r="AC561" i="2"/>
  <c r="H653" i="2"/>
  <c r="K577" i="2"/>
  <c r="V577" i="2"/>
  <c r="K390" i="2"/>
  <c r="V390" i="2"/>
  <c r="V374" i="2"/>
  <c r="K374" i="2"/>
  <c r="AC21" i="2"/>
  <c r="K788" i="2"/>
  <c r="V788" i="2"/>
  <c r="H629" i="2"/>
  <c r="I629" i="2" s="1"/>
  <c r="K178" i="2"/>
  <c r="V178" i="2"/>
  <c r="H472" i="2"/>
  <c r="I472" i="2" s="1"/>
  <c r="V758" i="2"/>
  <c r="K758" i="2"/>
  <c r="H762" i="2"/>
  <c r="K251" i="2"/>
  <c r="V251" i="2"/>
  <c r="H627" i="2"/>
  <c r="I627" i="2" s="1"/>
  <c r="H22" i="2"/>
  <c r="I22" i="2" s="1"/>
  <c r="H482" i="2"/>
  <c r="H450" i="2"/>
  <c r="AC525" i="2"/>
  <c r="K52" i="2"/>
  <c r="V52" i="2"/>
  <c r="K685" i="2"/>
  <c r="V685" i="2"/>
  <c r="AC293" i="2"/>
  <c r="AC560" i="2"/>
  <c r="AH549" i="2"/>
  <c r="AG549" i="2"/>
  <c r="AC553" i="2"/>
  <c r="I553" i="2"/>
  <c r="AC463" i="2"/>
  <c r="H731" i="2"/>
  <c r="AC104" i="2"/>
  <c r="I104" i="2"/>
  <c r="AC142" i="2"/>
  <c r="AC407" i="2"/>
  <c r="I407" i="2"/>
  <c r="K196" i="2"/>
  <c r="V196" i="2"/>
  <c r="V364" i="2"/>
  <c r="K364" i="2"/>
  <c r="N595" i="2"/>
  <c r="Q595" i="2"/>
  <c r="H414" i="2"/>
  <c r="H171" i="2"/>
  <c r="I171" i="2" s="1"/>
  <c r="AC277" i="2"/>
  <c r="V147" i="2"/>
  <c r="K147" i="2"/>
  <c r="H766" i="2"/>
  <c r="I766" i="2" s="1"/>
  <c r="K511" i="2"/>
  <c r="V511" i="2"/>
  <c r="AC459" i="2"/>
  <c r="H769" i="2"/>
  <c r="I769" i="2" s="1"/>
  <c r="H147" i="2"/>
  <c r="H468" i="2"/>
  <c r="AC46" i="2"/>
  <c r="H285" i="2"/>
  <c r="I285" i="2" s="1"/>
  <c r="V472" i="2"/>
  <c r="K472" i="2"/>
  <c r="AC666" i="2"/>
  <c r="Q733" i="2"/>
  <c r="AC453" i="2"/>
  <c r="H811" i="2"/>
  <c r="AC588" i="2"/>
  <c r="H299" i="2"/>
  <c r="K534" i="2"/>
  <c r="V534" i="2"/>
  <c r="K489" i="2"/>
  <c r="V489" i="2"/>
  <c r="N606" i="2"/>
  <c r="Q606" i="2"/>
  <c r="H255" i="2"/>
  <c r="AC326" i="2"/>
  <c r="K348" i="2"/>
  <c r="V348" i="2"/>
  <c r="AC660" i="2"/>
  <c r="AC671" i="2"/>
  <c r="H460" i="2"/>
  <c r="I460" i="2" s="1"/>
  <c r="V512" i="2"/>
  <c r="K512" i="2"/>
  <c r="AC699" i="2"/>
  <c r="I699" i="2"/>
  <c r="H607" i="2"/>
  <c r="AC647" i="2"/>
  <c r="V94" i="2"/>
  <c r="K94" i="2"/>
  <c r="H600" i="2"/>
  <c r="I600" i="2" s="1"/>
  <c r="AC401" i="2"/>
  <c r="AC508" i="2"/>
  <c r="H759" i="2"/>
  <c r="V73" i="2"/>
  <c r="K73" i="2"/>
  <c r="H385" i="2"/>
  <c r="I385" i="2" s="1"/>
  <c r="K120" i="2"/>
  <c r="V120" i="2"/>
  <c r="V591" i="2"/>
  <c r="K591" i="2"/>
  <c r="V207" i="2"/>
  <c r="K207" i="2"/>
  <c r="K326" i="2"/>
  <c r="V326" i="2"/>
  <c r="H107" i="2"/>
  <c r="H316" i="2"/>
  <c r="V169" i="2"/>
  <c r="K169" i="2"/>
  <c r="K430" i="2"/>
  <c r="V430" i="2"/>
  <c r="AC175" i="2"/>
  <c r="H593" i="2"/>
  <c r="I593" i="2" s="1"/>
  <c r="H672" i="2"/>
  <c r="K373" i="2"/>
  <c r="V373" i="2"/>
  <c r="AC152" i="2"/>
  <c r="I152" i="2"/>
  <c r="AC541" i="2"/>
  <c r="AC596" i="2"/>
  <c r="H678" i="2"/>
  <c r="I678" i="2" s="1"/>
  <c r="AC24" i="2"/>
  <c r="AC546" i="2"/>
  <c r="K89" i="2"/>
  <c r="V89" i="2"/>
  <c r="H227" i="2"/>
  <c r="AC756" i="2"/>
  <c r="K405" i="2"/>
  <c r="V405" i="2"/>
  <c r="AC312" i="2"/>
  <c r="AC367" i="2"/>
  <c r="AH673" i="2"/>
  <c r="AG673" i="2"/>
  <c r="K353" i="2"/>
  <c r="V353" i="2"/>
  <c r="AC375" i="2"/>
  <c r="V389" i="2"/>
  <c r="K389" i="2"/>
  <c r="V560" i="2"/>
  <c r="K560" i="2"/>
  <c r="V640" i="2"/>
  <c r="K640" i="2"/>
  <c r="AC412" i="2"/>
  <c r="H265" i="2"/>
  <c r="K792" i="2"/>
  <c r="V792" i="2"/>
  <c r="H335" i="2"/>
  <c r="I335" i="2" s="1"/>
  <c r="AC157" i="2"/>
  <c r="H365" i="2"/>
  <c r="I365" i="2" s="1"/>
  <c r="AC103" i="2"/>
  <c r="V453" i="2"/>
  <c r="K453" i="2"/>
  <c r="K759" i="2"/>
  <c r="V759" i="2"/>
  <c r="H250" i="2"/>
  <c r="I250" i="2" s="1"/>
  <c r="K572" i="2"/>
  <c r="V572" i="2"/>
  <c r="AC348" i="2"/>
  <c r="AC723" i="2"/>
  <c r="AC445" i="2"/>
  <c r="H271" i="2"/>
  <c r="AC372" i="2"/>
  <c r="H631" i="2"/>
  <c r="K438" i="2"/>
  <c r="V438" i="2"/>
  <c r="K455" i="2"/>
  <c r="V455" i="2"/>
  <c r="AC79" i="2"/>
  <c r="V579" i="2"/>
  <c r="K579" i="2"/>
  <c r="V466" i="2"/>
  <c r="K466" i="2"/>
  <c r="H379" i="2"/>
  <c r="AC355" i="2"/>
  <c r="I355" i="2"/>
  <c r="H390" i="2"/>
  <c r="I390" i="2" s="1"/>
  <c r="K444" i="2"/>
  <c r="V444" i="2"/>
  <c r="AC391" i="2"/>
  <c r="H780" i="2"/>
  <c r="H584" i="2"/>
  <c r="AC253" i="2"/>
  <c r="K157" i="2"/>
  <c r="V157" i="2"/>
  <c r="AC789" i="2"/>
  <c r="AC431" i="2"/>
  <c r="I431" i="2"/>
  <c r="K776" i="2"/>
  <c r="V776" i="2"/>
  <c r="AC668" i="2"/>
  <c r="H348" i="2"/>
  <c r="AC619" i="2"/>
  <c r="V656" i="2"/>
  <c r="K656" i="2"/>
  <c r="H73" i="2"/>
  <c r="I73" i="2" s="1"/>
  <c r="H436" i="2"/>
  <c r="H161" i="2"/>
  <c r="AC270" i="2"/>
  <c r="V314" i="2"/>
  <c r="K314" i="2"/>
  <c r="AC107" i="2"/>
  <c r="H418" i="2"/>
  <c r="I418" i="2" s="1"/>
  <c r="H618" i="2"/>
  <c r="V198" i="2"/>
  <c r="K198" i="2"/>
  <c r="H524" i="2"/>
  <c r="K257" i="2"/>
  <c r="V257" i="2"/>
  <c r="V243" i="2"/>
  <c r="K243" i="2"/>
  <c r="H42" i="2"/>
  <c r="I42" i="2" s="1"/>
  <c r="AC50" i="2"/>
  <c r="K22" i="2"/>
  <c r="V22" i="2"/>
  <c r="AC682" i="2"/>
  <c r="AC30" i="2"/>
  <c r="K391" i="2"/>
  <c r="V391" i="2"/>
  <c r="H238" i="2"/>
  <c r="H35" i="2"/>
  <c r="K99" i="2"/>
  <c r="V99" i="2"/>
  <c r="V503" i="2"/>
  <c r="K503" i="2"/>
  <c r="AC382" i="2"/>
  <c r="K291" i="2"/>
  <c r="V291" i="2"/>
  <c r="H775" i="2"/>
  <c r="H423" i="2"/>
  <c r="AC308" i="2"/>
  <c r="H218" i="2"/>
  <c r="K33" i="2"/>
  <c r="V33" i="2"/>
  <c r="AC279" i="2"/>
  <c r="H634" i="2"/>
  <c r="I634" i="2" s="1"/>
  <c r="H498" i="2"/>
  <c r="AC156" i="2"/>
  <c r="H131" i="2"/>
  <c r="H746" i="2"/>
  <c r="I746" i="2" s="1"/>
  <c r="V633" i="2"/>
  <c r="K633" i="2"/>
  <c r="AC49" i="2"/>
  <c r="K697" i="2"/>
  <c r="V697" i="2"/>
  <c r="H777" i="2"/>
  <c r="I777" i="2" s="1"/>
  <c r="H616" i="2"/>
  <c r="I616" i="2" s="1"/>
  <c r="V657" i="2"/>
  <c r="K657" i="2"/>
  <c r="H84" i="2"/>
  <c r="V242" i="2"/>
  <c r="K242" i="2"/>
  <c r="K414" i="2"/>
  <c r="V414" i="2"/>
  <c r="K418" i="2"/>
  <c r="V418" i="2"/>
  <c r="H39" i="2"/>
  <c r="K751" i="2"/>
  <c r="V751" i="2"/>
  <c r="AH730" i="2"/>
  <c r="AG730" i="2"/>
  <c r="K647" i="2"/>
  <c r="V647" i="2"/>
  <c r="K541" i="2"/>
  <c r="V541" i="2"/>
  <c r="AG595" i="2"/>
  <c r="AH595" i="2"/>
  <c r="H666" i="2"/>
  <c r="H313" i="2"/>
  <c r="H23" i="2"/>
  <c r="AC688" i="2"/>
  <c r="H772" i="2"/>
  <c r="AC95" i="2"/>
  <c r="AC612" i="2"/>
  <c r="H696" i="2"/>
  <c r="H310" i="2"/>
  <c r="AC776" i="2"/>
  <c r="AC506" i="2"/>
  <c r="H406" i="2"/>
  <c r="AC444" i="2"/>
  <c r="I444" i="2"/>
  <c r="AC769" i="2"/>
  <c r="AC691" i="2"/>
  <c r="AC686" i="2"/>
  <c r="AC702" i="2"/>
  <c r="H158" i="2"/>
  <c r="K597" i="2"/>
  <c r="V597" i="2"/>
  <c r="K525" i="2"/>
  <c r="V525" i="2"/>
  <c r="H207" i="2"/>
  <c r="V588" i="2"/>
  <c r="K588" i="2"/>
  <c r="K88" i="2"/>
  <c r="V88" i="2"/>
  <c r="AC98" i="2"/>
  <c r="H363" i="2"/>
  <c r="K517" i="2"/>
  <c r="V517" i="2"/>
  <c r="AC524" i="2"/>
  <c r="AC148" i="2"/>
  <c r="K802" i="2"/>
  <c r="V802" i="2"/>
  <c r="K298" i="2"/>
  <c r="V298" i="2"/>
  <c r="H728" i="2"/>
  <c r="AC303" i="2"/>
  <c r="I303" i="2"/>
  <c r="H751" i="2"/>
  <c r="AC42" i="2"/>
  <c r="AC200" i="2"/>
  <c r="AC680" i="2"/>
  <c r="H708" i="2"/>
  <c r="I708" i="2" s="1"/>
  <c r="H698" i="2"/>
  <c r="AC582" i="2"/>
  <c r="AC150" i="2"/>
  <c r="I150" i="2"/>
  <c r="V427" i="2"/>
  <c r="K427" i="2"/>
  <c r="N522" i="2"/>
  <c r="Q522" i="2"/>
  <c r="K330" i="2"/>
  <c r="V330" i="2"/>
  <c r="H58" i="2"/>
  <c r="I58" i="2" s="1"/>
  <c r="AC409" i="2"/>
  <c r="H25" i="2"/>
  <c r="H142" i="2"/>
  <c r="AC773" i="2"/>
  <c r="H421" i="2"/>
  <c r="AC97" i="2"/>
  <c r="H111" i="2"/>
  <c r="AC159" i="2"/>
  <c r="AC436" i="2"/>
  <c r="K570" i="2"/>
  <c r="V570" i="2"/>
  <c r="V406" i="2"/>
  <c r="K406" i="2"/>
  <c r="H34" i="2"/>
  <c r="I34" i="2" s="1"/>
  <c r="AC317" i="2"/>
  <c r="AC91" i="2"/>
  <c r="H197" i="2"/>
  <c r="AC567" i="2"/>
  <c r="H497" i="2"/>
  <c r="I497" i="2" s="1"/>
  <c r="AC388" i="2"/>
  <c r="K245" i="2"/>
  <c r="V245" i="2"/>
  <c r="H179" i="2"/>
  <c r="H725" i="2"/>
  <c r="K282" i="2"/>
  <c r="V282" i="2"/>
  <c r="V716" i="2"/>
  <c r="K716" i="2"/>
  <c r="AC625" i="2"/>
  <c r="K518" i="2"/>
  <c r="V518" i="2"/>
  <c r="H256" i="2"/>
  <c r="AC624" i="2"/>
  <c r="H664" i="2"/>
  <c r="H507" i="2"/>
  <c r="V599" i="2"/>
  <c r="K599" i="2"/>
  <c r="H233" i="2"/>
  <c r="V72" i="2"/>
  <c r="K72" i="2"/>
  <c r="H517" i="2"/>
  <c r="V266" i="2"/>
  <c r="K266" i="2"/>
  <c r="K220" i="2"/>
  <c r="V220" i="2"/>
  <c r="H452" i="2"/>
  <c r="AC510" i="2"/>
  <c r="I510" i="2"/>
  <c r="H408" i="2"/>
  <c r="I408" i="2" s="1"/>
  <c r="AC177" i="2"/>
  <c r="I177" i="2"/>
  <c r="H109" i="2"/>
  <c r="H224" i="2"/>
  <c r="H532" i="2"/>
  <c r="H145" i="2"/>
  <c r="I145" i="2" s="1"/>
  <c r="AC399" i="2"/>
  <c r="H50" i="2"/>
  <c r="H684" i="2"/>
  <c r="K153" i="2"/>
  <c r="V153" i="2"/>
  <c r="AC81" i="2"/>
  <c r="AC768" i="2"/>
  <c r="AC634" i="2"/>
  <c r="AC678" i="2"/>
  <c r="AC454" i="2"/>
  <c r="K509" i="2"/>
  <c r="V509" i="2"/>
  <c r="V134" i="2"/>
  <c r="K134" i="2"/>
  <c r="V748" i="2"/>
  <c r="K748" i="2"/>
  <c r="AC122" i="2"/>
  <c r="AC779" i="2"/>
  <c r="AC418" i="2"/>
  <c r="H413" i="2"/>
  <c r="H424" i="2"/>
  <c r="I424" i="2" s="1"/>
  <c r="K659" i="2"/>
  <c r="V659" i="2"/>
  <c r="K360" i="2"/>
  <c r="V360" i="2"/>
  <c r="AC440" i="2"/>
  <c r="H462" i="2"/>
  <c r="AC496" i="2"/>
  <c r="AC629" i="2"/>
  <c r="AC196" i="2"/>
  <c r="H812" i="2"/>
  <c r="H419" i="2"/>
  <c r="I419" i="2" s="1"/>
  <c r="AC518" i="2"/>
  <c r="AC300" i="2"/>
  <c r="V138" i="2"/>
  <c r="K138" i="2"/>
  <c r="AC257" i="2"/>
  <c r="AH548" i="2"/>
  <c r="AG548" i="2"/>
  <c r="H562" i="2"/>
  <c r="AC433" i="2"/>
  <c r="AC755" i="2"/>
  <c r="H148" i="2"/>
  <c r="I148" i="2" s="1"/>
  <c r="AC325" i="2"/>
  <c r="I325" i="2"/>
  <c r="V337" i="2"/>
  <c r="K337" i="2"/>
  <c r="K791" i="2"/>
  <c r="V791" i="2"/>
  <c r="K721" i="2"/>
  <c r="V721" i="2"/>
  <c r="AC701" i="2"/>
  <c r="H280" i="2"/>
  <c r="H226" i="2"/>
  <c r="I226" i="2" s="1"/>
  <c r="AC461" i="2"/>
  <c r="I461" i="2"/>
  <c r="AC676" i="2"/>
  <c r="H689" i="2"/>
  <c r="I689" i="2" s="1"/>
  <c r="K270" i="2"/>
  <c r="V270" i="2"/>
  <c r="K662" i="2"/>
  <c r="V662" i="2"/>
  <c r="K742" i="2"/>
  <c r="V742" i="2"/>
  <c r="AC777" i="2"/>
  <c r="H828" i="2"/>
  <c r="G827" i="2"/>
  <c r="K605" i="2"/>
  <c r="V605" i="2"/>
  <c r="AC69" i="2"/>
  <c r="V82" i="2"/>
  <c r="K82" i="2"/>
  <c r="AC758" i="2"/>
  <c r="H122" i="2"/>
  <c r="AC38" i="2"/>
  <c r="I38" i="2"/>
  <c r="H383" i="2"/>
  <c r="H308" i="2"/>
  <c r="V526" i="2"/>
  <c r="K526" i="2"/>
  <c r="H646" i="2"/>
  <c r="V258" i="2"/>
  <c r="K258" i="2"/>
  <c r="H174" i="2"/>
  <c r="V155" i="2"/>
  <c r="K155" i="2"/>
  <c r="V260" i="2"/>
  <c r="K260" i="2"/>
  <c r="H416" i="2"/>
  <c r="V461" i="2"/>
  <c r="K461" i="2"/>
  <c r="H242" i="2"/>
  <c r="I242" i="2" s="1"/>
  <c r="V14" i="2"/>
  <c r="K14" i="2"/>
  <c r="V747" i="2"/>
  <c r="K747" i="2"/>
  <c r="AC162" i="2"/>
  <c r="I162" i="2"/>
  <c r="H90" i="2"/>
  <c r="I90" i="2" s="1"/>
  <c r="AC775" i="2"/>
  <c r="AC766" i="2"/>
  <c r="V109" i="2"/>
  <c r="K109" i="2"/>
  <c r="K231" i="2"/>
  <c r="V231" i="2"/>
  <c r="K355" i="2"/>
  <c r="V355" i="2"/>
  <c r="V91" i="2"/>
  <c r="K91" i="2"/>
  <c r="H511" i="2"/>
  <c r="V537" i="2"/>
  <c r="K537" i="2"/>
  <c r="H169" i="2"/>
  <c r="H134" i="2"/>
  <c r="K38" i="2"/>
  <c r="V38" i="2"/>
  <c r="V239" i="2"/>
  <c r="K239" i="2"/>
  <c r="H139" i="2"/>
  <c r="H85" i="2"/>
  <c r="I85" i="2" s="1"/>
  <c r="H288" i="2"/>
  <c r="I288" i="2" s="1"/>
  <c r="K150" i="2"/>
  <c r="V150" i="2"/>
  <c r="AC266" i="2"/>
  <c r="K329" i="2"/>
  <c r="V329" i="2"/>
  <c r="AC679" i="2"/>
  <c r="AC566" i="2"/>
  <c r="H337" i="2"/>
  <c r="I337" i="2" s="1"/>
  <c r="V778" i="2"/>
  <c r="K778" i="2"/>
  <c r="V59" i="2"/>
  <c r="K59" i="2"/>
  <c r="H483" i="2"/>
  <c r="H743" i="2"/>
  <c r="AC73" i="2"/>
  <c r="AC365" i="2"/>
  <c r="K76" i="2"/>
  <c r="V76" i="2"/>
  <c r="V452" i="2"/>
  <c r="K452" i="2"/>
  <c r="H300" i="2"/>
  <c r="V259" i="2"/>
  <c r="K259" i="2"/>
  <c r="AC362" i="2"/>
  <c r="H682" i="2"/>
  <c r="V532" i="2"/>
  <c r="K532" i="2"/>
  <c r="AC342" i="2"/>
  <c r="AC511" i="2"/>
  <c r="AC577" i="2"/>
  <c r="V98" i="2"/>
  <c r="K98" i="2"/>
  <c r="AC651" i="2"/>
  <c r="H551" i="2"/>
  <c r="I551" i="2" s="1"/>
  <c r="K575" i="2"/>
  <c r="V575" i="2"/>
  <c r="AC749" i="2"/>
  <c r="AC117" i="2"/>
  <c r="AC786" i="2"/>
  <c r="I786" i="2"/>
  <c r="V175" i="2"/>
  <c r="K175" i="2"/>
  <c r="AC87" i="2"/>
  <c r="I87" i="2"/>
  <c r="V36" i="2"/>
  <c r="K36" i="2"/>
  <c r="H83" i="2"/>
  <c r="V439" i="2"/>
  <c r="K439" i="2"/>
  <c r="V201" i="2"/>
  <c r="K201" i="2"/>
  <c r="AC111" i="2"/>
  <c r="V713" i="2"/>
  <c r="K713" i="2"/>
  <c r="H660" i="2"/>
  <c r="I660" i="2" s="1"/>
  <c r="H752" i="2"/>
  <c r="AC497" i="2"/>
  <c r="AC794" i="2"/>
  <c r="H641" i="2"/>
  <c r="K176" i="2"/>
  <c r="V176" i="2"/>
  <c r="V247" i="2"/>
  <c r="K247" i="2"/>
  <c r="AC760" i="2"/>
  <c r="AC509" i="2"/>
  <c r="H394" i="2"/>
  <c r="H245" i="2"/>
  <c r="I245" i="2" s="1"/>
  <c r="AC458" i="2"/>
  <c r="AC641" i="2"/>
  <c r="K601" i="2"/>
  <c r="V601" i="2"/>
  <c r="H108" i="2"/>
  <c r="AC802" i="2"/>
  <c r="H559" i="2"/>
  <c r="K681" i="2"/>
  <c r="V681" i="2"/>
  <c r="V546" i="2"/>
  <c r="K546" i="2"/>
  <c r="K386" i="2"/>
  <c r="V386" i="2"/>
  <c r="AC276" i="2"/>
  <c r="H422" i="2"/>
  <c r="K25" i="2"/>
  <c r="V25" i="2"/>
  <c r="H506" i="2"/>
  <c r="V292" i="2"/>
  <c r="K292" i="2"/>
  <c r="AC559" i="2"/>
  <c r="AC363" i="2"/>
  <c r="K95" i="2"/>
  <c r="V95" i="2"/>
  <c r="V125" i="2"/>
  <c r="K125" i="2"/>
  <c r="V62" i="2"/>
  <c r="K62" i="2"/>
  <c r="AC118" i="2"/>
  <c r="AC341" i="2"/>
  <c r="I341" i="2"/>
  <c r="V718" i="2"/>
  <c r="K718" i="2"/>
  <c r="K603" i="2"/>
  <c r="V603" i="2"/>
  <c r="H554" i="2"/>
  <c r="AC369" i="2"/>
  <c r="H29" i="2"/>
  <c r="V789" i="2"/>
  <c r="K789" i="2"/>
  <c r="AC258" i="2"/>
  <c r="H426" i="2"/>
  <c r="AC419" i="2"/>
  <c r="H516" i="2"/>
  <c r="AC403" i="2"/>
  <c r="H566" i="2"/>
  <c r="AC746" i="2"/>
  <c r="AC608" i="2"/>
  <c r="V417" i="2"/>
  <c r="K417" i="2"/>
  <c r="H788" i="2"/>
  <c r="K485" i="2"/>
  <c r="V485" i="2"/>
  <c r="H276" i="2"/>
  <c r="H155" i="2"/>
  <c r="I155" i="2" s="1"/>
  <c r="AC754" i="2"/>
  <c r="H372" i="2"/>
  <c r="I372" i="2" s="1"/>
  <c r="AC85" i="2"/>
  <c r="K584" i="2"/>
  <c r="V584" i="2"/>
  <c r="H573" i="2"/>
  <c r="AC226" i="2"/>
  <c r="V135" i="2"/>
  <c r="K135" i="2"/>
  <c r="H13" i="2"/>
  <c r="Q13" i="2"/>
  <c r="V412" i="2"/>
  <c r="K412" i="2"/>
  <c r="K443" i="2"/>
  <c r="V443" i="2"/>
  <c r="AC25" i="2"/>
  <c r="AC288" i="2"/>
  <c r="K670" i="2"/>
  <c r="V670" i="2"/>
  <c r="AC100" i="2"/>
  <c r="I100" i="2"/>
  <c r="K287" i="2"/>
  <c r="V287" i="2"/>
  <c r="H471" i="2"/>
  <c r="I471" i="2" s="1"/>
  <c r="H712" i="2"/>
  <c r="H652" i="2"/>
  <c r="AC123" i="2"/>
  <c r="I123" i="2"/>
  <c r="H33" i="2"/>
  <c r="I33" i="2" s="1"/>
  <c r="AC587" i="2"/>
  <c r="I587" i="2"/>
  <c r="K701" i="2"/>
  <c r="V701" i="2"/>
  <c r="H252" i="2"/>
  <c r="AC607" i="2"/>
  <c r="H504" i="2"/>
  <c r="H445" i="2"/>
  <c r="I445" i="2" s="1"/>
  <c r="V486" i="2"/>
  <c r="K486" i="2"/>
  <c r="H771" i="2"/>
  <c r="AC717" i="2"/>
  <c r="H420" i="2"/>
  <c r="K770" i="2"/>
  <c r="V770" i="2"/>
  <c r="AC663" i="2"/>
  <c r="H602" i="2"/>
  <c r="V167" i="2"/>
  <c r="K167" i="2"/>
  <c r="AC390" i="2"/>
  <c r="H636" i="2"/>
  <c r="AC16" i="2"/>
  <c r="AC672" i="2"/>
  <c r="H91" i="2"/>
  <c r="I91" i="2" s="1"/>
  <c r="K593" i="2"/>
  <c r="V593" i="2"/>
  <c r="K194" i="2"/>
  <c r="V194" i="2"/>
  <c r="K576" i="2"/>
  <c r="V576" i="2"/>
  <c r="AH522" i="2"/>
  <c r="AG522" i="2"/>
  <c r="K642" i="2"/>
  <c r="V642" i="2"/>
  <c r="K431" i="2"/>
  <c r="V431" i="2"/>
  <c r="V331" i="2"/>
  <c r="K331" i="2"/>
  <c r="V675" i="2"/>
  <c r="K675" i="2"/>
  <c r="AC460" i="2"/>
  <c r="AC249" i="2"/>
  <c r="I249" i="2"/>
  <c r="H24" i="2"/>
  <c r="I24" i="2" s="1"/>
  <c r="H397" i="2"/>
  <c r="K669" i="2"/>
  <c r="V669" i="2"/>
  <c r="AC470" i="2"/>
  <c r="K544" i="2"/>
  <c r="V544" i="2"/>
  <c r="H128" i="2"/>
  <c r="H321" i="2"/>
  <c r="AC427" i="2"/>
  <c r="I427" i="2"/>
  <c r="V768" i="2"/>
  <c r="K768" i="2"/>
  <c r="K182" i="2"/>
  <c r="V182" i="2"/>
  <c r="AC34" i="2"/>
  <c r="AC90" i="2"/>
  <c r="V397" i="2"/>
  <c r="K397" i="2"/>
  <c r="K283" i="2"/>
  <c r="V283" i="2"/>
  <c r="K538" i="2"/>
  <c r="V538" i="2"/>
  <c r="H665" i="2"/>
  <c r="I665" i="2" s="1"/>
  <c r="AC413" i="2"/>
  <c r="H518" i="2"/>
  <c r="I518" i="2" s="1"/>
  <c r="H126" i="2"/>
  <c r="H457" i="2"/>
  <c r="H688" i="2"/>
  <c r="I688" i="2" s="1"/>
  <c r="AC531" i="2"/>
  <c r="K110" i="2"/>
  <c r="V110" i="2"/>
  <c r="AC551" i="2"/>
  <c r="H715" i="2"/>
  <c r="AC124" i="2"/>
  <c r="H358" i="2"/>
  <c r="AC455" i="2"/>
  <c r="AC479" i="2"/>
  <c r="I479" i="2"/>
  <c r="AC533" i="2"/>
  <c r="AC799" i="2"/>
  <c r="K602" i="2"/>
  <c r="V602" i="2"/>
  <c r="AC575" i="2"/>
  <c r="AC332" i="2"/>
  <c r="V504" i="2"/>
  <c r="K504" i="2"/>
  <c r="AC665" i="2"/>
  <c r="H787" i="2"/>
  <c r="AC368" i="2"/>
  <c r="H525" i="2"/>
  <c r="H649" i="2"/>
  <c r="H403" i="2"/>
  <c r="H380" i="2"/>
  <c r="K663" i="2"/>
  <c r="V663" i="2"/>
  <c r="AC397" i="2"/>
  <c r="AC267" i="2"/>
  <c r="AC119" i="2"/>
  <c r="H37" i="2"/>
  <c r="V107" i="2"/>
  <c r="K107" i="2"/>
  <c r="AC423" i="2"/>
  <c r="AC545" i="2"/>
  <c r="AC439" i="2"/>
  <c r="AC173" i="2"/>
  <c r="I173" i="2"/>
  <c r="AC490" i="2"/>
  <c r="AC167" i="2"/>
  <c r="AC478" i="2"/>
  <c r="I478" i="2"/>
  <c r="AC708" i="2"/>
  <c r="AC579" i="2"/>
  <c r="I579" i="2"/>
  <c r="H621" i="2"/>
  <c r="K154" i="2"/>
  <c r="V154" i="2"/>
  <c r="AC380" i="2"/>
  <c r="AC94" i="2"/>
  <c r="H16" i="2"/>
  <c r="H493" i="2"/>
  <c r="V693" i="2"/>
  <c r="K693" i="2"/>
  <c r="H369" i="2"/>
  <c r="K111" i="2"/>
  <c r="V111" i="2"/>
  <c r="V645" i="2"/>
  <c r="K645" i="2"/>
  <c r="AC781" i="2"/>
  <c r="AC22" i="2"/>
  <c r="AC475" i="2"/>
  <c r="V690" i="2"/>
  <c r="K690" i="2"/>
  <c r="AC250" i="2"/>
  <c r="AC521" i="2"/>
  <c r="AC529" i="2"/>
  <c r="AC604" i="2"/>
  <c r="H217" i="2"/>
  <c r="AC242" i="2"/>
  <c r="AC282" i="2"/>
  <c r="V380" i="2"/>
  <c r="K380" i="2"/>
  <c r="AC204" i="2"/>
  <c r="AC252" i="2"/>
  <c r="H140" i="2"/>
  <c r="H503" i="2"/>
  <c r="AC753" i="2"/>
  <c r="V104" i="2"/>
  <c r="K104" i="2"/>
  <c r="V166" i="2"/>
  <c r="K166" i="2"/>
  <c r="V96" i="2"/>
  <c r="K96" i="2"/>
  <c r="K582" i="2"/>
  <c r="V582" i="2"/>
  <c r="H135" i="2"/>
  <c r="V787" i="2"/>
  <c r="K787" i="2"/>
  <c r="H46" i="2"/>
  <c r="I46" i="2" s="1"/>
  <c r="H619" i="2"/>
  <c r="I619" i="2" s="1"/>
  <c r="AC385" i="2"/>
  <c r="H398" i="2"/>
  <c r="AC140" i="2"/>
  <c r="H648" i="2"/>
  <c r="H505" i="2"/>
  <c r="AC145" i="2"/>
  <c r="V551" i="2"/>
  <c r="K551" i="2"/>
  <c r="H175" i="2"/>
  <c r="AC165" i="2"/>
  <c r="AC354" i="2"/>
  <c r="I354" i="2"/>
  <c r="AC131" i="2"/>
  <c r="I131" i="2"/>
  <c r="AC664" i="2"/>
  <c r="I664" i="2"/>
  <c r="H801" i="2"/>
  <c r="AC653" i="2"/>
  <c r="K79" i="2"/>
  <c r="V79" i="2"/>
  <c r="AC627" i="2"/>
  <c r="H439" i="2"/>
  <c r="I439" i="2" s="1"/>
  <c r="AC20" i="2"/>
  <c r="K755" i="2"/>
  <c r="V755" i="2"/>
  <c r="AC48" i="2"/>
  <c r="H533" i="2"/>
  <c r="K630" i="2"/>
  <c r="V630" i="2"/>
  <c r="V797" i="2"/>
  <c r="K797" i="2"/>
  <c r="AC492" i="2"/>
  <c r="H63" i="2"/>
  <c r="I63" i="2" s="1"/>
  <c r="K484" i="2"/>
  <c r="V484" i="2"/>
  <c r="AC697" i="2"/>
  <c r="AC153" i="2"/>
  <c r="H388" i="2"/>
  <c r="I388" i="2" s="1"/>
  <c r="H391" i="2"/>
  <c r="AC179" i="2"/>
  <c r="AC195" i="2"/>
  <c r="V480" i="2"/>
  <c r="K480" i="2"/>
  <c r="V536" i="2"/>
  <c r="K536" i="2"/>
  <c r="AC609" i="2"/>
  <c r="AC643" i="2"/>
  <c r="AC471" i="2"/>
  <c r="H195" i="2"/>
  <c r="H49" i="2"/>
  <c r="V172" i="2"/>
  <c r="K172" i="2"/>
  <c r="AC534" i="2"/>
  <c r="I534" i="2"/>
  <c r="AC314" i="2"/>
  <c r="I314" i="2"/>
  <c r="V500" i="2"/>
  <c r="K500" i="2"/>
  <c r="H114" i="2"/>
  <c r="AC592" i="2"/>
  <c r="H298" i="2"/>
  <c r="K407" i="2"/>
  <c r="V407" i="2"/>
  <c r="K781" i="2"/>
  <c r="V781" i="2"/>
  <c r="H502" i="2"/>
  <c r="H362" i="2"/>
  <c r="V682" i="2"/>
  <c r="K682" i="2"/>
  <c r="V459" i="2"/>
  <c r="K459" i="2"/>
  <c r="K296" i="2"/>
  <c r="V296" i="2"/>
  <c r="H723" i="2"/>
  <c r="H97" i="2"/>
  <c r="AC578" i="2"/>
  <c r="I578" i="2"/>
  <c r="H374" i="2"/>
  <c r="H667" i="2"/>
  <c r="V581" i="2"/>
  <c r="K581" i="2"/>
  <c r="H816" i="2"/>
  <c r="K377" i="2"/>
  <c r="V377" i="2"/>
  <c r="AC241" i="2"/>
  <c r="H622" i="2"/>
  <c r="H639" i="2"/>
  <c r="I639" i="2" s="1"/>
  <c r="AC563" i="2"/>
  <c r="I563" i="2"/>
  <c r="V502" i="2"/>
  <c r="K502" i="2"/>
  <c r="AC109" i="2"/>
  <c r="H343" i="2"/>
  <c r="H151" i="2"/>
  <c r="H610" i="2"/>
  <c r="AC65" i="2"/>
  <c r="AC656" i="2"/>
  <c r="H294" i="2"/>
  <c r="K131" i="2"/>
  <c r="V131" i="2"/>
  <c r="H545" i="2"/>
  <c r="AC63" i="2"/>
  <c r="AC446" i="2"/>
  <c r="H240" i="2"/>
  <c r="K524" i="2"/>
  <c r="V524" i="2"/>
  <c r="V83" i="2"/>
  <c r="K83" i="2"/>
  <c r="V267" i="2"/>
  <c r="K267" i="2"/>
  <c r="V119" i="2"/>
  <c r="K119" i="2"/>
  <c r="H95" i="2"/>
  <c r="V66" i="2"/>
  <c r="K66" i="2"/>
  <c r="V516" i="2"/>
  <c r="K516" i="2"/>
  <c r="H611" i="2"/>
  <c r="AC473" i="2"/>
  <c r="H89" i="2"/>
  <c r="H112" i="2"/>
  <c r="H268" i="2"/>
  <c r="K75" i="2"/>
  <c r="V75" i="2"/>
  <c r="AC547" i="2"/>
  <c r="I547" i="2"/>
  <c r="H409" i="2"/>
  <c r="K492" i="2"/>
  <c r="V492" i="2"/>
  <c r="AC614" i="2"/>
  <c r="H366" i="2"/>
  <c r="AG515" i="2"/>
  <c r="AH515" i="2"/>
  <c r="V197" i="2"/>
  <c r="K197" i="2"/>
  <c r="V375" i="2"/>
  <c r="K375" i="2"/>
  <c r="AC639" i="2"/>
  <c r="K679" i="2"/>
  <c r="V679" i="2"/>
  <c r="AC127" i="2"/>
  <c r="V409" i="2"/>
  <c r="K409" i="2"/>
  <c r="V384" i="2"/>
  <c r="K384" i="2"/>
  <c r="H183" i="2"/>
  <c r="V477" i="2"/>
  <c r="K477" i="2"/>
  <c r="K121" i="2"/>
  <c r="V121" i="2"/>
  <c r="AC603" i="2"/>
  <c r="V699" i="2"/>
  <c r="K699" i="2"/>
  <c r="V520" i="2"/>
  <c r="K520" i="2"/>
  <c r="H159" i="2"/>
  <c r="I159" i="2" s="1"/>
  <c r="AC424" i="2"/>
  <c r="H540" i="2"/>
  <c r="V219" i="2"/>
  <c r="K219" i="2"/>
  <c r="K533" i="2"/>
  <c r="V533" i="2"/>
  <c r="AC59" i="2"/>
  <c r="I59" i="2"/>
  <c r="H181" i="2"/>
  <c r="K571" i="2"/>
  <c r="V571" i="2"/>
  <c r="AC245" i="2"/>
  <c r="H475" i="2"/>
  <c r="I475" i="2" s="1"/>
  <c r="H701" i="2"/>
  <c r="I701" i="2" s="1"/>
  <c r="H101" i="2"/>
  <c r="K143" i="2"/>
  <c r="V143" i="2"/>
  <c r="K469" i="2"/>
  <c r="V469" i="2"/>
  <c r="H52" i="2"/>
  <c r="V221" i="2"/>
  <c r="K221" i="2"/>
  <c r="V234" i="2"/>
  <c r="K234" i="2"/>
  <c r="V399" i="2"/>
  <c r="K399" i="2"/>
  <c r="V411" i="2"/>
  <c r="K411" i="2"/>
  <c r="H702" i="2"/>
  <c r="H713" i="2"/>
  <c r="H449" i="2"/>
  <c r="H156" i="2"/>
  <c r="K352" i="2"/>
  <c r="V352" i="2"/>
  <c r="AC47" i="2"/>
  <c r="H125" i="2"/>
  <c r="V625" i="2"/>
  <c r="K625" i="2"/>
  <c r="V269" i="2"/>
  <c r="K269" i="2"/>
  <c r="H647" i="2"/>
  <c r="I647" i="2" s="1"/>
  <c r="H204" i="2"/>
  <c r="I204" i="2" s="1"/>
  <c r="H178" i="2"/>
  <c r="K273" i="2"/>
  <c r="V273" i="2"/>
  <c r="K691" i="2"/>
  <c r="V691" i="2"/>
  <c r="AC212" i="2"/>
  <c r="H273" i="2"/>
  <c r="I273" i="2" s="1"/>
  <c r="AC512" i="2"/>
  <c r="K238" i="2"/>
  <c r="V238" i="2"/>
  <c r="K127" i="2"/>
  <c r="V127" i="2"/>
  <c r="V402" i="2"/>
  <c r="K402" i="2"/>
  <c r="H633" i="2"/>
  <c r="AC39" i="2"/>
  <c r="I39" i="2"/>
  <c r="K749" i="2"/>
  <c r="V749" i="2"/>
  <c r="K381" i="2"/>
  <c r="V381" i="2"/>
  <c r="K446" i="2"/>
  <c r="V446" i="2"/>
  <c r="K159" i="2"/>
  <c r="V159" i="2"/>
  <c r="H695" i="2"/>
  <c r="AC695" i="2"/>
  <c r="K646" i="2"/>
  <c r="V646" i="2"/>
  <c r="H458" i="2"/>
  <c r="AC616" i="2"/>
  <c r="AC36" i="2"/>
  <c r="AC554" i="2"/>
  <c r="K715" i="2"/>
  <c r="V715" i="2"/>
  <c r="K97" i="2"/>
  <c r="V97" i="2"/>
  <c r="AC600" i="2"/>
  <c r="AC70" i="2"/>
  <c r="I70" i="2"/>
  <c r="K777" i="2"/>
  <c r="V777" i="2"/>
  <c r="V672" i="2"/>
  <c r="K672" i="2"/>
  <c r="AC642" i="2"/>
  <c r="I642" i="2"/>
  <c r="H576" i="2"/>
  <c r="I576" i="2" s="1"/>
  <c r="V100" i="2"/>
  <c r="K100" i="2"/>
  <c r="H685" i="2"/>
  <c r="H757" i="2"/>
  <c r="K564" i="2"/>
  <c r="V564" i="2"/>
  <c r="AC221" i="2"/>
  <c r="I221" i="2"/>
  <c r="V481" i="2"/>
  <c r="K481" i="2"/>
  <c r="AC770" i="2"/>
  <c r="AC99" i="2"/>
  <c r="I99" i="2"/>
  <c r="AC714" i="2"/>
  <c r="AC709" i="2"/>
  <c r="I709" i="2"/>
  <c r="H531" i="2"/>
  <c r="H753" i="2"/>
  <c r="I753" i="2" s="1"/>
  <c r="H484" i="2"/>
  <c r="V612" i="2"/>
  <c r="K612" i="2"/>
  <c r="K598" i="2"/>
  <c r="V598" i="2"/>
  <c r="H296" i="2"/>
  <c r="H342" i="2"/>
  <c r="H306" i="2"/>
  <c r="I306" i="2" s="1"/>
  <c r="H364" i="2"/>
  <c r="I364" i="2" s="1"/>
  <c r="AC61" i="2"/>
  <c r="I61" i="2"/>
  <c r="H668" i="2"/>
  <c r="V123" i="2"/>
  <c r="K123" i="2"/>
  <c r="K339" i="2"/>
  <c r="V339" i="2"/>
  <c r="AC330" i="2"/>
  <c r="I330" i="2"/>
  <c r="K695" i="2"/>
  <c r="V695" i="2"/>
  <c r="H459" i="2"/>
  <c r="I459" i="2" s="1"/>
  <c r="AC784" i="2"/>
  <c r="I784" i="2"/>
  <c r="H286" i="2"/>
  <c r="H571" i="2"/>
  <c r="AC437" i="2"/>
  <c r="V529" i="2"/>
  <c r="K529" i="2"/>
  <c r="V457" i="2"/>
  <c r="K457" i="2"/>
  <c r="K688" i="2"/>
  <c r="V688" i="2"/>
  <c r="AC422" i="2"/>
  <c r="AC467" i="2"/>
  <c r="V174" i="2"/>
  <c r="K174" i="2"/>
  <c r="V668" i="2"/>
  <c r="K668" i="2"/>
  <c r="AC580" i="2"/>
  <c r="V49" i="2"/>
  <c r="K49" i="2"/>
  <c r="K471" i="2"/>
  <c r="V471" i="2"/>
  <c r="AC149" i="2"/>
  <c r="I149" i="2"/>
  <c r="AC93" i="2"/>
  <c r="H790" i="2"/>
  <c r="H274" i="2"/>
  <c r="H166" i="2"/>
  <c r="V710" i="2"/>
  <c r="K710" i="2"/>
  <c r="V610" i="2"/>
  <c r="K610" i="2"/>
  <c r="AC193" i="2"/>
  <c r="AC292" i="2"/>
  <c r="I292" i="2"/>
  <c r="AC337" i="2"/>
  <c r="AC505" i="2"/>
  <c r="AC336" i="2"/>
  <c r="I336" i="2"/>
  <c r="AC416" i="2"/>
  <c r="I416" i="2"/>
  <c r="V217" i="2"/>
  <c r="K217" i="2"/>
  <c r="AC711" i="2"/>
  <c r="V772" i="2"/>
  <c r="K772" i="2"/>
  <c r="AC410" i="2"/>
  <c r="AC589" i="2"/>
  <c r="K423" i="2"/>
  <c r="V423" i="2"/>
  <c r="H301" i="2"/>
  <c r="AC620" i="2"/>
  <c r="H26" i="2"/>
  <c r="H520" i="2"/>
  <c r="I520" i="2" s="1"/>
  <c r="AC273" i="2"/>
  <c r="K638" i="2"/>
  <c r="V638" i="2"/>
  <c r="H72" i="2"/>
  <c r="H443" i="2"/>
  <c r="V124" i="2"/>
  <c r="K124" i="2"/>
  <c r="H102" i="2"/>
  <c r="H275" i="2"/>
  <c r="AC284" i="2"/>
  <c r="I284" i="2"/>
  <c r="H796" i="2"/>
  <c r="AC576" i="2"/>
  <c r="V85" i="2"/>
  <c r="K85" i="2"/>
  <c r="V650" i="2"/>
  <c r="K650" i="2"/>
  <c r="K712" i="2"/>
  <c r="V712" i="2"/>
  <c r="K115" i="2"/>
  <c r="V115" i="2"/>
  <c r="K683" i="2"/>
  <c r="V683" i="2"/>
  <c r="V419" i="2"/>
  <c r="K419" i="2"/>
  <c r="H17" i="2"/>
  <c r="AC761" i="2"/>
  <c r="V542" i="2"/>
  <c r="K542" i="2"/>
  <c r="K666" i="2"/>
  <c r="V666" i="2"/>
  <c r="AC82" i="2"/>
  <c r="AC262" i="2"/>
  <c r="AC569" i="2"/>
  <c r="AC291" i="2"/>
  <c r="V63" i="2"/>
  <c r="K63" i="2"/>
  <c r="H809" i="2"/>
  <c r="H500" i="2"/>
  <c r="K479" i="2"/>
  <c r="V479" i="2"/>
  <c r="K235" i="2"/>
  <c r="V235" i="2"/>
  <c r="K774" i="2"/>
  <c r="V774" i="2"/>
  <c r="K322" i="2"/>
  <c r="V322" i="2"/>
  <c r="H164" i="2"/>
  <c r="H794" i="2"/>
  <c r="V495" i="2"/>
  <c r="K495" i="2"/>
  <c r="H389" i="2"/>
  <c r="K632" i="2"/>
  <c r="V632" i="2"/>
  <c r="AC574" i="2"/>
  <c r="H464" i="2"/>
  <c r="AC694" i="2"/>
  <c r="H755" i="2"/>
  <c r="V86" i="2"/>
  <c r="K86" i="2"/>
  <c r="AC501" i="2"/>
  <c r="H196" i="2"/>
  <c r="I196" i="2" s="1"/>
  <c r="K676" i="2"/>
  <c r="V676" i="2"/>
  <c r="K340" i="2"/>
  <c r="V340" i="2"/>
  <c r="H770" i="2"/>
  <c r="AC428" i="2"/>
  <c r="I428" i="2"/>
  <c r="K227" i="2"/>
  <c r="V227" i="2"/>
  <c r="H410" i="2"/>
  <c r="I410" i="2" s="1"/>
  <c r="AC229" i="2"/>
  <c r="I229" i="2"/>
  <c r="AC507" i="2"/>
  <c r="I507" i="2"/>
  <c r="AC171" i="2"/>
  <c r="H693" i="2"/>
  <c r="AC76" i="2"/>
  <c r="I76" i="2"/>
  <c r="AC133" i="2"/>
  <c r="V420" i="2"/>
  <c r="K420" i="2"/>
  <c r="H160" i="2"/>
  <c r="I160" i="2" s="1"/>
  <c r="M514" i="2"/>
  <c r="L596" i="2"/>
  <c r="L416" i="2"/>
  <c r="L292" i="2"/>
  <c r="L511" i="2"/>
  <c r="L414" i="2"/>
  <c r="AF606" i="2"/>
  <c r="L299" i="2"/>
  <c r="L228" i="2"/>
  <c r="L435" i="2"/>
  <c r="L583" i="2"/>
  <c r="L162" i="2"/>
  <c r="AF162" i="2"/>
  <c r="M15" i="2"/>
  <c r="L362" i="2"/>
  <c r="L714" i="2"/>
  <c r="L376" i="2"/>
  <c r="M692" i="2"/>
  <c r="L654" i="2"/>
  <c r="L639" i="2"/>
  <c r="L661" i="2"/>
  <c r="AF661" i="2"/>
  <c r="L717" i="2"/>
  <c r="L663" i="2"/>
  <c r="L718" i="2"/>
  <c r="L355" i="2"/>
  <c r="L781" i="2"/>
  <c r="L630" i="2"/>
  <c r="M511" i="2"/>
  <c r="L647" i="2"/>
  <c r="L234" i="2"/>
  <c r="L670" i="2"/>
  <c r="L694" i="2"/>
  <c r="L388" i="2"/>
  <c r="L619" i="2"/>
  <c r="L380" i="2"/>
  <c r="L802" i="2"/>
  <c r="L263" i="2"/>
  <c r="L772" i="2"/>
  <c r="L699" i="2"/>
  <c r="L231" i="2"/>
  <c r="L422" i="2"/>
  <c r="AF639" i="2"/>
  <c r="L604" i="2"/>
  <c r="L616" i="2"/>
  <c r="L756" i="2"/>
  <c r="L565" i="2"/>
  <c r="L318" i="2"/>
  <c r="L284" i="2"/>
  <c r="L703" i="2"/>
  <c r="L693" i="2"/>
  <c r="L443" i="2"/>
  <c r="M718" i="2"/>
  <c r="M425" i="2"/>
  <c r="L701" i="2"/>
  <c r="L510" i="2"/>
  <c r="L556" i="2"/>
  <c r="AF263" i="2"/>
  <c r="M263" i="2"/>
  <c r="L697" i="2"/>
  <c r="L247" i="2"/>
  <c r="M513" i="2"/>
  <c r="L46" i="2"/>
  <c r="AF46" i="2" s="1"/>
  <c r="L308" i="2"/>
  <c r="AF308" i="2" s="1"/>
  <c r="L141" i="2"/>
  <c r="L539" i="2"/>
  <c r="L687" i="2"/>
  <c r="L118" i="2"/>
  <c r="M118" i="2" s="1"/>
  <c r="L560" i="2"/>
  <c r="M560" i="2" s="1"/>
  <c r="L438" i="2"/>
  <c r="L468" i="2"/>
  <c r="L62" i="2"/>
  <c r="L469" i="2"/>
  <c r="AF737" i="2"/>
  <c r="L637" i="2"/>
  <c r="L398" i="2"/>
  <c r="AF398" i="2" s="1"/>
  <c r="L24" i="2"/>
  <c r="L233" i="2"/>
  <c r="L212" i="2"/>
  <c r="AF756" i="2"/>
  <c r="L26" i="2"/>
  <c r="L456" i="2"/>
  <c r="L170" i="2"/>
  <c r="L614" i="2"/>
  <c r="L276" i="2"/>
  <c r="L220" i="2"/>
  <c r="L193" i="2"/>
  <c r="L674" i="2"/>
  <c r="L17" i="2"/>
  <c r="L578" i="2"/>
  <c r="M487" i="2"/>
  <c r="L660" i="2"/>
  <c r="L294" i="2"/>
  <c r="AF294" i="2" s="1"/>
  <c r="L303" i="2"/>
  <c r="L65" i="2"/>
  <c r="L302" i="2"/>
  <c r="L440" i="2"/>
  <c r="L450" i="2"/>
  <c r="AF450" i="2" s="1"/>
  <c r="L620" i="2"/>
  <c r="AF620" i="2" s="1"/>
  <c r="L51" i="2"/>
  <c r="L199" i="2"/>
  <c r="L39" i="2"/>
  <c r="L134" i="2"/>
  <c r="M46" i="2"/>
  <c r="M734" i="2"/>
  <c r="L180" i="2"/>
  <c r="L449" i="2"/>
  <c r="M449" i="2" s="1"/>
  <c r="AF449" i="2"/>
  <c r="L761" i="2"/>
  <c r="L341" i="2"/>
  <c r="L37" i="2"/>
  <c r="L286" i="2"/>
  <c r="L757" i="2"/>
  <c r="L155" i="2"/>
  <c r="L793" i="2"/>
  <c r="L148" i="2"/>
  <c r="M193" i="2"/>
  <c r="L74" i="2"/>
  <c r="M74" i="2" s="1"/>
  <c r="L521" i="2"/>
  <c r="L799" i="2"/>
  <c r="L481" i="2"/>
  <c r="L119" i="2"/>
  <c r="AF119" i="2" s="1"/>
  <c r="L602" i="2"/>
  <c r="L221" i="2"/>
  <c r="AF355" i="2"/>
  <c r="L98" i="2"/>
  <c r="L242" i="2"/>
  <c r="L385" i="2"/>
  <c r="L608" i="2"/>
  <c r="L133" i="2"/>
  <c r="L524" i="2"/>
  <c r="L656" i="2"/>
  <c r="L629" i="2"/>
  <c r="M697" i="2"/>
  <c r="L63" i="2"/>
  <c r="L777" i="2"/>
  <c r="L265" i="2"/>
  <c r="AF435" i="2"/>
  <c r="M468" i="2"/>
  <c r="L204" i="2"/>
  <c r="L415" i="2"/>
  <c r="M415" i="2" s="1"/>
  <c r="L311" i="2"/>
  <c r="L667" i="2"/>
  <c r="L280" i="2"/>
  <c r="L451" i="2"/>
  <c r="L713" i="2"/>
  <c r="L165" i="2"/>
  <c r="L359" i="2"/>
  <c r="L780" i="2"/>
  <c r="L278" i="2"/>
  <c r="L787" i="2"/>
  <c r="L520" i="2"/>
  <c r="AF663" i="2"/>
  <c r="L423" i="2"/>
  <c r="L597" i="2"/>
  <c r="AF597" i="2" s="1"/>
  <c r="L546" i="2"/>
  <c r="AF647" i="2"/>
  <c r="L640" i="2"/>
  <c r="AF640" i="2"/>
  <c r="L534" i="2"/>
  <c r="M199" i="2"/>
  <c r="L484" i="2"/>
  <c r="M730" i="2"/>
  <c r="L254" i="2"/>
  <c r="M204" i="2"/>
  <c r="M180" i="2"/>
  <c r="L783" i="2"/>
  <c r="AF565" i="2"/>
  <c r="L598" i="2"/>
  <c r="M598" i="2" s="1"/>
  <c r="L492" i="2"/>
  <c r="AF795" i="2"/>
  <c r="L344" i="2"/>
  <c r="L317" i="2"/>
  <c r="L567" i="2"/>
  <c r="L84" i="2"/>
  <c r="L310" i="2"/>
  <c r="L171" i="2"/>
  <c r="L631" i="2"/>
  <c r="L523" i="2"/>
  <c r="AF667" i="2"/>
  <c r="L369" i="2"/>
  <c r="L644" i="2"/>
  <c r="M644" i="2" s="1"/>
  <c r="L412" i="2"/>
  <c r="L750" i="2"/>
  <c r="L202" i="2"/>
  <c r="L252" i="2"/>
  <c r="L746" i="2"/>
  <c r="M746" i="2" s="1"/>
  <c r="L448" i="2"/>
  <c r="AF26" i="2"/>
  <c r="L131" i="2"/>
  <c r="L471" i="2"/>
  <c r="AF693" i="2"/>
  <c r="L599" i="2"/>
  <c r="M599" i="2" s="1"/>
  <c r="M597" i="2"/>
  <c r="M438" i="2"/>
  <c r="L309" i="2"/>
  <c r="M309" i="2" s="1"/>
  <c r="L797" i="2"/>
  <c r="L759" i="2"/>
  <c r="L364" i="2"/>
  <c r="AF364" i="2" s="1"/>
  <c r="L577" i="2"/>
  <c r="L121" i="2"/>
  <c r="L601" i="2"/>
  <c r="AF802" i="2"/>
  <c r="M629" i="2"/>
  <c r="M62" i="2"/>
  <c r="L298" i="2"/>
  <c r="L339" i="2"/>
  <c r="L486" i="2"/>
  <c r="AF37" i="2"/>
  <c r="AF556" i="2"/>
  <c r="AF231" i="2"/>
  <c r="L387" i="2"/>
  <c r="L307" i="2"/>
  <c r="L195" i="2"/>
  <c r="AF195" i="2" s="1"/>
  <c r="L177" i="2"/>
  <c r="L160" i="2"/>
  <c r="L642" i="2"/>
  <c r="L724" i="2"/>
  <c r="L192" i="2"/>
  <c r="AF202" i="2"/>
  <c r="L562" i="2"/>
  <c r="L29" i="2"/>
  <c r="L457" i="2"/>
  <c r="L672" i="2"/>
  <c r="M471" i="2"/>
  <c r="M713" i="2"/>
  <c r="L517" i="2"/>
  <c r="AF517" i="2" s="1"/>
  <c r="L73" i="2"/>
  <c r="M73" i="2" s="1"/>
  <c r="L455" i="2"/>
  <c r="M539" i="2"/>
  <c r="L625" i="2"/>
  <c r="AF642" i="2"/>
  <c r="M772" i="2"/>
  <c r="L251" i="2"/>
  <c r="M37" i="2"/>
  <c r="M654" i="2"/>
  <c r="AF628" i="2"/>
  <c r="L173" i="2"/>
  <c r="M173" i="2" s="1"/>
  <c r="M660" i="2"/>
  <c r="L771" i="2"/>
  <c r="AF771" i="2" s="1"/>
  <c r="L106" i="2"/>
  <c r="L722" i="2"/>
  <c r="AF141" i="2"/>
  <c r="M119" i="2"/>
  <c r="L258" i="2"/>
  <c r="L792" i="2"/>
  <c r="M515" i="2"/>
  <c r="L142" i="2"/>
  <c r="L271" i="2"/>
  <c r="AF736" i="2"/>
  <c r="AF660" i="2"/>
  <c r="L413" i="2"/>
  <c r="L482" i="2"/>
  <c r="AF387" i="2"/>
  <c r="M228" i="2"/>
  <c r="L408" i="2"/>
  <c r="M162" i="2"/>
  <c r="M440" i="2"/>
  <c r="AF177" i="2"/>
  <c r="L361" i="2"/>
  <c r="M361" i="2" s="1"/>
  <c r="L379" i="2"/>
  <c r="L634" i="2"/>
  <c r="L709" i="2"/>
  <c r="M709" i="2" s="1"/>
  <c r="L478" i="2"/>
  <c r="AF543" i="2"/>
  <c r="AF733" i="2"/>
  <c r="AF735" i="2"/>
  <c r="M548" i="2"/>
  <c r="M476" i="2"/>
  <c r="M528" i="2"/>
  <c r="L241" i="2"/>
  <c r="L354" i="2"/>
  <c r="M354" i="2" s="1"/>
  <c r="M596" i="2"/>
  <c r="L16" i="2"/>
  <c r="L553" i="2"/>
  <c r="M553" i="2" s="1"/>
  <c r="L779" i="2"/>
  <c r="M779" i="2" s="1"/>
  <c r="AF408" i="2"/>
  <c r="AF583" i="2"/>
  <c r="M523" i="2"/>
  <c r="L158" i="2"/>
  <c r="L203" i="2"/>
  <c r="M456" i="2"/>
  <c r="L147" i="2"/>
  <c r="M147" i="2" s="1"/>
  <c r="L108" i="2"/>
  <c r="M757" i="2"/>
  <c r="L527" i="2"/>
  <c r="M416" i="2"/>
  <c r="L161" i="2"/>
  <c r="L357" i="2"/>
  <c r="M357" i="2" s="1"/>
  <c r="L164" i="2"/>
  <c r="L23" i="2"/>
  <c r="M23" i="2" s="1"/>
  <c r="AF241" i="2"/>
  <c r="M29" i="2"/>
  <c r="L272" i="2"/>
  <c r="L38" i="2"/>
  <c r="L681" i="2"/>
  <c r="M681" i="2" s="1"/>
  <c r="L406" i="2"/>
  <c r="M663" i="2"/>
  <c r="L404" i="2"/>
  <c r="AF560" i="2"/>
  <c r="L676" i="2"/>
  <c r="M676" i="2" s="1"/>
  <c r="L405" i="2"/>
  <c r="L502" i="2"/>
  <c r="L386" i="2"/>
  <c r="L325" i="2"/>
  <c r="L358" i="2"/>
  <c r="L529" i="2"/>
  <c r="L679" i="2"/>
  <c r="L621" i="2"/>
  <c r="L612" i="2"/>
  <c r="L407" i="2"/>
  <c r="M38" i="2"/>
  <c r="AF39" i="2"/>
  <c r="M251" i="2"/>
  <c r="L90" i="2"/>
  <c r="M637" i="2"/>
  <c r="AF354" i="2"/>
  <c r="L93" i="2"/>
  <c r="M761" i="2"/>
  <c r="L146" i="2"/>
  <c r="M146" i="2"/>
  <c r="M106" i="2"/>
  <c r="M177" i="2"/>
  <c r="L365" i="2"/>
  <c r="L70" i="2"/>
  <c r="L766" i="2"/>
  <c r="L441" i="2"/>
  <c r="M722" i="2"/>
  <c r="M17" i="2"/>
  <c r="AF451" i="2"/>
  <c r="L315" i="2"/>
  <c r="AF292" i="2"/>
  <c r="L605" i="2"/>
  <c r="AF605" i="2" s="1"/>
  <c r="L104" i="2"/>
  <c r="L603" i="2"/>
  <c r="L326" i="2"/>
  <c r="L470" i="2"/>
  <c r="L531" i="2"/>
  <c r="L208" i="2"/>
  <c r="L645" i="2"/>
  <c r="L217" i="2"/>
  <c r="M217" i="2" s="1"/>
  <c r="L563" i="2"/>
  <c r="L627" i="2"/>
  <c r="M65" i="2"/>
  <c r="L112" i="2"/>
  <c r="M112" i="2" s="1"/>
  <c r="L145" i="2"/>
  <c r="AF145" i="2" s="1"/>
  <c r="L92" i="2"/>
  <c r="L447" i="2"/>
  <c r="AF318" i="2"/>
  <c r="AF766" i="2"/>
  <c r="M724" i="2"/>
  <c r="AF357" i="2"/>
  <c r="L592" i="2"/>
  <c r="M592" i="2" s="1"/>
  <c r="L81" i="2"/>
  <c r="L43" i="2"/>
  <c r="AF43" i="2" s="1"/>
  <c r="L389" i="2"/>
  <c r="L542" i="2"/>
  <c r="AF542" i="2" s="1"/>
  <c r="L235" i="2"/>
  <c r="L337" i="2"/>
  <c r="AF337" i="2" s="1"/>
  <c r="L682" i="2"/>
  <c r="AF455" i="2"/>
  <c r="L512" i="2"/>
  <c r="L582" i="2"/>
  <c r="AF582" i="2" s="1"/>
  <c r="L322" i="2"/>
  <c r="L419" i="2"/>
  <c r="L615" i="2"/>
  <c r="L86" i="2"/>
  <c r="M787" i="2"/>
  <c r="M212" i="2"/>
  <c r="AF70" i="2"/>
  <c r="M517" i="2"/>
  <c r="AF468" i="2"/>
  <c r="AF265" i="2"/>
  <c r="L421" i="2"/>
  <c r="AF644" i="2"/>
  <c r="M759" i="2"/>
  <c r="L573" i="2"/>
  <c r="L316" i="2"/>
  <c r="L458" i="2"/>
  <c r="M458" i="2" s="1"/>
  <c r="M233" i="2"/>
  <c r="L483" i="2"/>
  <c r="M483" i="2" s="1"/>
  <c r="L432" i="2"/>
  <c r="M432" i="2" s="1"/>
  <c r="M614" i="2"/>
  <c r="M90" i="2"/>
  <c r="L87" i="2"/>
  <c r="L464" i="2"/>
  <c r="L69" i="2"/>
  <c r="AF563" i="2"/>
  <c r="L775" i="2"/>
  <c r="M775" i="2" s="1"/>
  <c r="L519" i="2"/>
  <c r="L751" i="2"/>
  <c r="L711" i="2"/>
  <c r="L397" i="2"/>
  <c r="L340" i="2"/>
  <c r="L52" i="2"/>
  <c r="M52" i="2" s="1"/>
  <c r="L391" i="2"/>
  <c r="L154" i="2"/>
  <c r="L651" i="2"/>
  <c r="AF651" i="2" s="1"/>
  <c r="L374" i="2"/>
  <c r="L372" i="2"/>
  <c r="AF699" i="2"/>
  <c r="AF376" i="2"/>
  <c r="M703" i="2"/>
  <c r="M556" i="2"/>
  <c r="AF679" i="2"/>
  <c r="M265" i="2"/>
  <c r="AF709" i="2"/>
  <c r="AF441" i="2"/>
  <c r="L163" i="2"/>
  <c r="M451" i="2"/>
  <c r="M131" i="2"/>
  <c r="L128" i="2"/>
  <c r="L75" i="2"/>
  <c r="L444" i="2"/>
  <c r="M444" i="2" s="1"/>
  <c r="AF98" i="2"/>
  <c r="M155" i="2"/>
  <c r="M510" i="2"/>
  <c r="L662" i="2"/>
  <c r="L653" i="2"/>
  <c r="L564" i="2"/>
  <c r="L351" i="2"/>
  <c r="L430" i="2"/>
  <c r="M272" i="2"/>
  <c r="AF457" i="2"/>
  <c r="M376" i="2"/>
  <c r="AF397" i="2"/>
  <c r="M470" i="2"/>
  <c r="AF133" i="2"/>
  <c r="M679" i="2"/>
  <c r="L675" i="2"/>
  <c r="L685" i="2"/>
  <c r="M685" i="2" s="1"/>
  <c r="L459" i="2"/>
  <c r="L680" i="2"/>
  <c r="L383" i="2"/>
  <c r="M430" i="2"/>
  <c r="M397" i="2"/>
  <c r="M133" i="2"/>
  <c r="L21" i="2"/>
  <c r="M21" i="2" s="1"/>
  <c r="L151" i="2"/>
  <c r="AF151" i="2" s="1"/>
  <c r="L347" i="2"/>
  <c r="L126" i="2"/>
  <c r="L671" i="2"/>
  <c r="L113" i="2"/>
  <c r="L331" i="2"/>
  <c r="AF331" i="2" s="1"/>
  <c r="L115" i="2"/>
  <c r="L774" i="2"/>
  <c r="L452" i="2"/>
  <c r="L283" i="2"/>
  <c r="AF510" i="2"/>
  <c r="L259" i="2"/>
  <c r="M259" i="2" s="1"/>
  <c r="L516" i="2"/>
  <c r="AF792" i="2"/>
  <c r="AF687" i="2"/>
  <c r="M414" i="2"/>
  <c r="L636" i="2"/>
  <c r="L610" i="2"/>
  <c r="L504" i="2"/>
  <c r="AF52" i="2"/>
  <c r="L399" i="2"/>
  <c r="M412" i="2"/>
  <c r="AF675" i="2"/>
  <c r="L650" i="2"/>
  <c r="M650" i="2" s="1"/>
  <c r="L198" i="2"/>
  <c r="AF198" i="2" s="1"/>
  <c r="L588" i="2"/>
  <c r="L790" i="2"/>
  <c r="M790" i="2" s="1"/>
  <c r="AF310" i="2"/>
  <c r="L800" i="2"/>
  <c r="AF800" i="2" s="1"/>
  <c r="AF302" i="2"/>
  <c r="L178" i="2"/>
  <c r="L403" i="2"/>
  <c r="M299" i="2"/>
  <c r="L611" i="2"/>
  <c r="AF780" i="2"/>
  <c r="L66" i="2"/>
  <c r="AF66" i="2" s="1"/>
  <c r="L472" i="2"/>
  <c r="AF472" i="2" s="1"/>
  <c r="M578" i="2"/>
  <c r="L537" i="2"/>
  <c r="L132" i="2"/>
  <c r="L332" i="2"/>
  <c r="L690" i="2"/>
  <c r="M690" i="2" s="1"/>
  <c r="M630" i="2"/>
  <c r="L786" i="2"/>
  <c r="L186" i="2"/>
  <c r="M171" i="2"/>
  <c r="L232" i="2"/>
  <c r="M232" i="2" s="1"/>
  <c r="L561" i="2"/>
  <c r="L589" i="2"/>
  <c r="L445" i="2"/>
  <c r="AF445" i="2" s="1"/>
  <c r="M165" i="2"/>
  <c r="L103" i="2"/>
  <c r="AF103" i="2" s="1"/>
  <c r="L655" i="2"/>
  <c r="L554" i="2"/>
  <c r="AF276" i="2"/>
  <c r="L381" i="2"/>
  <c r="AF381" i="2" s="1"/>
  <c r="L677" i="2"/>
  <c r="AF520" i="2"/>
  <c r="L367" i="2"/>
  <c r="AF367" i="2" s="1"/>
  <c r="L22" i="2"/>
  <c r="L47" i="2"/>
  <c r="AF578" i="2"/>
  <c r="AF653" i="2"/>
  <c r="L754" i="2"/>
  <c r="M754" i="2" s="1"/>
  <c r="M588" i="2"/>
  <c r="M640" i="2"/>
  <c r="AF254" i="2"/>
  <c r="L19" i="2"/>
  <c r="AF307" i="2"/>
  <c r="L664" i="2"/>
  <c r="L122" i="2"/>
  <c r="AF122" i="2" s="1"/>
  <c r="L216" i="2"/>
  <c r="L508" i="2"/>
  <c r="L152" i="2"/>
  <c r="L71" i="2"/>
  <c r="L60" i="2"/>
  <c r="L255" i="2"/>
  <c r="L64" i="2"/>
  <c r="L174" i="2"/>
  <c r="L124" i="2"/>
  <c r="L559" i="2"/>
  <c r="L127" i="2"/>
  <c r="AF127" i="2" s="1"/>
  <c r="M559" i="2"/>
  <c r="L778" i="2"/>
  <c r="M502" i="2"/>
  <c r="AF386" i="2"/>
  <c r="M198" i="2"/>
  <c r="L509" i="2"/>
  <c r="L789" i="2"/>
  <c r="M516" i="2"/>
  <c r="L460" i="2"/>
  <c r="AF680" i="2"/>
  <c r="L744" i="2"/>
  <c r="M744" i="2" s="1"/>
  <c r="L33" i="2"/>
  <c r="M33" i="2" s="1"/>
  <c r="L466" i="2"/>
  <c r="M610" i="2"/>
  <c r="AF421" i="2"/>
  <c r="M103" i="2"/>
  <c r="M554" i="2"/>
  <c r="M337" i="2"/>
  <c r="AF577" i="2"/>
  <c r="M653" i="2"/>
  <c r="AF63" i="2"/>
  <c r="AF251" i="2"/>
  <c r="L494" i="2"/>
  <c r="M494" i="2" s="1"/>
  <c r="M347" i="2"/>
  <c r="L591" i="2"/>
  <c r="L566" i="2"/>
  <c r="AF315" i="2"/>
  <c r="L712" i="2"/>
  <c r="L666" i="2"/>
  <c r="M98" i="2"/>
  <c r="M670" i="2"/>
  <c r="L150" i="2"/>
  <c r="AF121" i="2"/>
  <c r="L569" i="2"/>
  <c r="AF569" i="2" s="1"/>
  <c r="AF33" i="2"/>
  <c r="L710" i="2"/>
  <c r="M448" i="2"/>
  <c r="AF645" i="2"/>
  <c r="L770" i="2"/>
  <c r="AF793" i="2"/>
  <c r="L536" i="2"/>
  <c r="AF536" i="2" s="1"/>
  <c r="L201" i="2"/>
  <c r="L785" i="2"/>
  <c r="M47" i="2"/>
  <c r="AF19" i="2"/>
  <c r="AF681" i="2"/>
  <c r="M472" i="2"/>
  <c r="L429" i="2"/>
  <c r="L538" i="2"/>
  <c r="L427" i="2"/>
  <c r="AF750" i="2"/>
  <c r="L268" i="2"/>
  <c r="AF268" i="2" s="1"/>
  <c r="L262" i="2"/>
  <c r="AF262" i="2" s="1"/>
  <c r="M195" i="2"/>
  <c r="AF523" i="2"/>
  <c r="L275" i="2"/>
  <c r="L218" i="2"/>
  <c r="L499" i="2"/>
  <c r="L356" i="2"/>
  <c r="L762" i="2"/>
  <c r="AF762" i="2" s="1"/>
  <c r="M202" i="2"/>
  <c r="M661" i="2"/>
  <c r="L442" i="2"/>
  <c r="L545" i="2"/>
  <c r="L35" i="2"/>
  <c r="AF404" i="2"/>
  <c r="L100" i="2"/>
  <c r="L335" i="2"/>
  <c r="M452" i="2"/>
  <c r="M283" i="2"/>
  <c r="M66" i="2"/>
  <c r="L417" i="2"/>
  <c r="M417" i="2" s="1"/>
  <c r="L633" i="2"/>
  <c r="L135" i="2"/>
  <c r="M135" i="2" s="1"/>
  <c r="M492" i="2"/>
  <c r="L489" i="2"/>
  <c r="M762" i="2"/>
  <c r="L88" i="2"/>
  <c r="AF516" i="2"/>
  <c r="M636" i="2"/>
  <c r="M60" i="2"/>
  <c r="AF448" i="2"/>
  <c r="AF599" i="2"/>
  <c r="AF385" i="2"/>
  <c r="M63" i="2"/>
  <c r="L658" i="2"/>
  <c r="AF658" i="2" s="1"/>
  <c r="L547" i="2"/>
  <c r="L501" i="2"/>
  <c r="M69" i="2"/>
  <c r="L652" i="2"/>
  <c r="L555" i="2"/>
  <c r="L678" i="2"/>
  <c r="L375" i="2"/>
  <c r="L768" i="2"/>
  <c r="AF298" i="2"/>
  <c r="L505" i="2"/>
  <c r="AF636" i="2"/>
  <c r="AF60" i="2"/>
  <c r="M385" i="2"/>
  <c r="M407" i="2"/>
  <c r="L480" i="2"/>
  <c r="AF480" i="2" s="1"/>
  <c r="L123" i="2"/>
  <c r="L109" i="2"/>
  <c r="AF109" i="2" s="1"/>
  <c r="L120" i="2"/>
  <c r="L243" i="2"/>
  <c r="M243" i="2" s="1"/>
  <c r="M687" i="2"/>
  <c r="M75" i="2"/>
  <c r="L702" i="2"/>
  <c r="AF702" i="2" s="1"/>
  <c r="L418" i="2"/>
  <c r="AF423" i="2"/>
  <c r="AF615" i="2"/>
  <c r="AF616" i="2"/>
  <c r="L97" i="2"/>
  <c r="AF97" i="2" s="1"/>
  <c r="L572" i="2"/>
  <c r="AF252" i="2"/>
  <c r="L261" i="2"/>
  <c r="AF588" i="2"/>
  <c r="AF186" i="2"/>
  <c r="AF601" i="2"/>
  <c r="L80" i="2"/>
  <c r="M151" i="2"/>
  <c r="AF92" i="2"/>
  <c r="AF218" i="2"/>
  <c r="L462" i="2"/>
  <c r="M504" i="2"/>
  <c r="L157" i="2"/>
  <c r="L579" i="2"/>
  <c r="M579" i="2" s="1"/>
  <c r="M615" i="2"/>
  <c r="L36" i="2"/>
  <c r="L99" i="2"/>
  <c r="AF99" i="2" s="1"/>
  <c r="L125" i="2"/>
  <c r="AF125" i="2" s="1"/>
  <c r="M480" i="2"/>
  <c r="L463" i="2"/>
  <c r="AF463" i="2" s="1"/>
  <c r="L796" i="2"/>
  <c r="M203" i="2"/>
  <c r="AF180" i="2"/>
  <c r="L346" i="2"/>
  <c r="AF346" i="2" s="1"/>
  <c r="L130" i="2"/>
  <c r="L607" i="2"/>
  <c r="M607" i="2" s="1"/>
  <c r="L257" i="2"/>
  <c r="AF257" i="2" s="1"/>
  <c r="L149" i="2"/>
  <c r="L363" i="2"/>
  <c r="L801" i="2"/>
  <c r="M801" i="2" s="1"/>
  <c r="AF113" i="2"/>
  <c r="L352" i="2"/>
  <c r="L788" i="2"/>
  <c r="AF340" i="2"/>
  <c r="AF71" i="2"/>
  <c r="L95" i="2"/>
  <c r="L111" i="2"/>
  <c r="L477" i="2"/>
  <c r="M701" i="2"/>
  <c r="AF259" i="2"/>
  <c r="M380" i="2"/>
  <c r="L143" i="2"/>
  <c r="L353" i="2"/>
  <c r="M353" i="2" s="1"/>
  <c r="M460" i="2"/>
  <c r="M257" i="2"/>
  <c r="L245" i="2"/>
  <c r="M298" i="2"/>
  <c r="AF591" i="2"/>
  <c r="AF654" i="2"/>
  <c r="M149" i="2"/>
  <c r="AF363" i="2"/>
  <c r="M524" i="2"/>
  <c r="AF243" i="2"/>
  <c r="AF511" i="2"/>
  <c r="L166" i="2"/>
  <c r="AF797" i="2"/>
  <c r="M536" i="2"/>
  <c r="M792" i="2"/>
  <c r="L742" i="2"/>
  <c r="AF220" i="2"/>
  <c r="M245" i="2"/>
  <c r="L89" i="2"/>
  <c r="M793" i="2"/>
  <c r="M363" i="2"/>
  <c r="AF676" i="2"/>
  <c r="AF524" i="2"/>
  <c r="M99" i="2"/>
  <c r="AF352" i="2"/>
  <c r="L576" i="2"/>
  <c r="M576" i="2" s="1"/>
  <c r="AF572" i="2"/>
  <c r="L748" i="2"/>
  <c r="AF748" i="2" s="1"/>
  <c r="M620" i="2"/>
  <c r="L76" i="2"/>
  <c r="AF483" i="2"/>
  <c r="L139" i="2"/>
  <c r="M139" i="2" s="1"/>
  <c r="L410" i="2"/>
  <c r="M675" i="2"/>
  <c r="L248" i="2"/>
  <c r="AF248" i="2" s="1"/>
  <c r="M161" i="2"/>
  <c r="L197" i="2"/>
  <c r="M100" i="2"/>
  <c r="AF492" i="2"/>
  <c r="M423" i="2"/>
  <c r="M601" i="2"/>
  <c r="AF69" i="2"/>
  <c r="M121" i="2"/>
  <c r="L532" i="2"/>
  <c r="M532" i="2" s="1"/>
  <c r="M672" i="2"/>
  <c r="L769" i="2"/>
  <c r="AF80" i="2"/>
  <c r="L784" i="2"/>
  <c r="M784" i="2" s="1"/>
  <c r="AF779" i="2"/>
  <c r="L244" i="2"/>
  <c r="L156" i="2"/>
  <c r="AF156" i="2" s="1"/>
  <c r="AF365" i="2"/>
  <c r="M51" i="2"/>
  <c r="L378" i="2"/>
  <c r="AF378" i="2" s="1"/>
  <c r="L525" i="2"/>
  <c r="L617" i="2"/>
  <c r="M617" i="2" s="1"/>
  <c r="M163" i="2"/>
  <c r="L643" i="2"/>
  <c r="L34" i="2"/>
  <c r="AF611" i="2"/>
  <c r="L348" i="2"/>
  <c r="L715" i="2"/>
  <c r="M174" i="2"/>
  <c r="L490" i="2"/>
  <c r="L584" i="2"/>
  <c r="AF584" i="2" s="1"/>
  <c r="M234" i="2"/>
  <c r="M125" i="2"/>
  <c r="L390" i="2"/>
  <c r="M390" i="2" s="1"/>
  <c r="AF769" i="2"/>
  <c r="AF389" i="2"/>
  <c r="AF777" i="2"/>
  <c r="L196" i="2"/>
  <c r="AF75" i="2"/>
  <c r="M322" i="2"/>
  <c r="AF553" i="2"/>
  <c r="L176" i="2"/>
  <c r="M362" i="2"/>
  <c r="L384" i="2"/>
  <c r="AF384" i="2" s="1"/>
  <c r="L18" i="2"/>
  <c r="AF146" i="2"/>
  <c r="L400" i="2"/>
  <c r="L720" i="2"/>
  <c r="M720" i="2" s="1"/>
  <c r="M141" i="2"/>
  <c r="AF508" i="2"/>
  <c r="L223" i="2"/>
  <c r="L719" i="2"/>
  <c r="M719" i="2" s="1"/>
  <c r="L282" i="2"/>
  <c r="AF282" i="2" s="1"/>
  <c r="L764" i="2"/>
  <c r="M655" i="2"/>
  <c r="M521" i="2"/>
  <c r="L794" i="2"/>
  <c r="L253" i="2"/>
  <c r="L657" i="2"/>
  <c r="AF657" i="2" s="1"/>
  <c r="AF712" i="2"/>
  <c r="M666" i="2"/>
  <c r="M352" i="2"/>
  <c r="L500" i="2"/>
  <c r="M500" i="2" s="1"/>
  <c r="AF466" i="2"/>
  <c r="L461" i="2"/>
  <c r="AF461" i="2" s="1"/>
  <c r="AF414" i="2"/>
  <c r="L698" i="2"/>
  <c r="M698" i="2" s="1"/>
  <c r="M674" i="2"/>
  <c r="L329" i="2"/>
  <c r="M331" i="2"/>
  <c r="L189" i="2"/>
  <c r="AF189" i="2" s="1"/>
  <c r="M189" i="2"/>
  <c r="L552" i="2"/>
  <c r="AF552" i="2" s="1"/>
  <c r="L475" i="2"/>
  <c r="AF112" i="2"/>
  <c r="M667" i="2"/>
  <c r="AF170" i="2"/>
  <c r="L491" i="2"/>
  <c r="L230" i="2"/>
  <c r="L506" i="2"/>
  <c r="L59" i="2"/>
  <c r="M59" i="2" s="1"/>
  <c r="L558" i="2"/>
  <c r="AF278" i="2"/>
  <c r="L428" i="2"/>
  <c r="L117" i="2"/>
  <c r="M443" i="2"/>
  <c r="L632" i="2"/>
  <c r="M632" i="2" s="1"/>
  <c r="M605" i="2"/>
  <c r="M115" i="2"/>
  <c r="M282" i="2"/>
  <c r="L194" i="2"/>
  <c r="L402" i="2"/>
  <c r="L273" i="2"/>
  <c r="M694" i="2"/>
  <c r="L297" i="2"/>
  <c r="AF783" i="2"/>
  <c r="AF255" i="2"/>
  <c r="M783" i="2"/>
  <c r="L649" i="2"/>
  <c r="AF62" i="2"/>
  <c r="AF115" i="2"/>
  <c r="L159" i="2"/>
  <c r="L765" i="2"/>
  <c r="AF765" i="2" s="1"/>
  <c r="M765" i="2"/>
  <c r="M756" i="2"/>
  <c r="L343" i="2"/>
  <c r="AF343" i="2" s="1"/>
  <c r="AF332" i="2"/>
  <c r="L763" i="2"/>
  <c r="M763" i="2" s="1"/>
  <c r="AF786" i="2"/>
  <c r="M308" i="2"/>
  <c r="L140" i="2"/>
  <c r="L250" i="2"/>
  <c r="L557" i="2"/>
  <c r="AF790" i="2"/>
  <c r="AF299" i="2"/>
  <c r="L686" i="2"/>
  <c r="L293" i="2"/>
  <c r="M280" i="2"/>
  <c r="L94" i="2"/>
  <c r="M774" i="2"/>
  <c r="L684" i="2"/>
  <c r="L624" i="2"/>
  <c r="AF624" i="2" s="1"/>
  <c r="L467" i="2"/>
  <c r="AF467" i="2" s="1"/>
  <c r="AF458" i="2"/>
  <c r="L725" i="2"/>
  <c r="L229" i="2"/>
  <c r="AF229" i="2" s="1"/>
  <c r="L641" i="2"/>
  <c r="M561" i="2"/>
  <c r="L454" i="2"/>
  <c r="M454" i="2" s="1"/>
  <c r="L635" i="2"/>
  <c r="L313" i="2"/>
  <c r="AF74" i="2"/>
  <c r="L183" i="2"/>
  <c r="M463" i="2"/>
  <c r="L683" i="2"/>
  <c r="M683" i="2" s="1"/>
  <c r="M520" i="2"/>
  <c r="L420" i="2"/>
  <c r="AF420" i="2" s="1"/>
  <c r="M104" i="2"/>
  <c r="L281" i="2"/>
  <c r="M413" i="2"/>
  <c r="L102" i="2"/>
  <c r="M102" i="2" s="1"/>
  <c r="M16" i="2"/>
  <c r="M800" i="2"/>
  <c r="L179" i="2"/>
  <c r="AF557" i="2"/>
  <c r="L497" i="2"/>
  <c r="M379" i="2"/>
  <c r="M218" i="2"/>
  <c r="AF90" i="2"/>
  <c r="L246" i="2"/>
  <c r="M246" i="2" s="1"/>
  <c r="M441" i="2"/>
  <c r="AF617" i="2"/>
  <c r="AF163" i="2"/>
  <c r="M26" i="2"/>
  <c r="L227" i="2"/>
  <c r="M751" i="2"/>
  <c r="L238" i="2"/>
  <c r="L181" i="2"/>
  <c r="AF181" i="2" s="1"/>
  <c r="M181" i="2"/>
  <c r="AF763" i="2"/>
  <c r="AF93" i="2"/>
  <c r="AF341" i="2"/>
  <c r="M664" i="2"/>
  <c r="L424" i="2"/>
  <c r="M424" i="2" s="1"/>
  <c r="L366" i="2"/>
  <c r="AF366" i="2" s="1"/>
  <c r="L648" i="2"/>
  <c r="AF648" i="2" s="1"/>
  <c r="L580" i="2"/>
  <c r="AF580" i="2" s="1"/>
  <c r="AF454" i="2"/>
  <c r="L507" i="2"/>
  <c r="M507" i="2" s="1"/>
  <c r="M313" i="2"/>
  <c r="M565" i="2"/>
  <c r="M241" i="2"/>
  <c r="AF286" i="2"/>
  <c r="AF272" i="2"/>
  <c r="L239" i="2"/>
  <c r="AF239" i="2" s="1"/>
  <c r="M481" i="2"/>
  <c r="AF128" i="2"/>
  <c r="AF781" i="2"/>
  <c r="L773" i="2"/>
  <c r="AF773" i="2" s="1"/>
  <c r="AF774" i="2"/>
  <c r="M420" i="2"/>
  <c r="L291" i="2"/>
  <c r="M291" i="2" s="1"/>
  <c r="AF193" i="2"/>
  <c r="L659" i="2"/>
  <c r="AF659" i="2" s="1"/>
  <c r="M254" i="2"/>
  <c r="L622" i="2"/>
  <c r="AF622" i="2" s="1"/>
  <c r="L609" i="2"/>
  <c r="M609" i="2" s="1"/>
  <c r="AF228" i="2"/>
  <c r="L540" i="2"/>
  <c r="AF540" i="2" s="1"/>
  <c r="AF440" i="2"/>
  <c r="L301" i="2"/>
  <c r="M301" i="2" s="1"/>
  <c r="L225" i="2"/>
  <c r="AF561" i="2"/>
  <c r="M499" i="2"/>
  <c r="M450" i="2"/>
  <c r="AF164" i="2"/>
  <c r="L437" i="2"/>
  <c r="L600" i="2"/>
  <c r="L745" i="2"/>
  <c r="M315" i="2"/>
  <c r="L175" i="2"/>
  <c r="M175" i="2" s="1"/>
  <c r="L222" i="2"/>
  <c r="AF222" i="2" s="1"/>
  <c r="L696" i="2"/>
  <c r="L382" i="2"/>
  <c r="M604" i="2"/>
  <c r="M262" i="2"/>
  <c r="L101" i="2"/>
  <c r="AF101" i="2" s="1"/>
  <c r="L473" i="2"/>
  <c r="L345" i="2"/>
  <c r="AF474" i="2"/>
  <c r="L669" i="2"/>
  <c r="AF669" i="2" s="1"/>
  <c r="AF527" i="2"/>
  <c r="AF382" i="2"/>
  <c r="L752" i="2"/>
  <c r="AF275" i="2"/>
  <c r="AF784" i="2"/>
  <c r="M278" i="2"/>
  <c r="AF717" i="2"/>
  <c r="M693" i="2"/>
  <c r="L688" i="2"/>
  <c r="L200" i="2"/>
  <c r="L426" i="2"/>
  <c r="M426" i="2" s="1"/>
  <c r="AF785" i="2"/>
  <c r="L20" i="2"/>
  <c r="AF494" i="2"/>
  <c r="M311" i="2"/>
  <c r="L594" i="2"/>
  <c r="L568" i="2"/>
  <c r="M568" i="2" s="1"/>
  <c r="AF379" i="2"/>
  <c r="M508" i="2"/>
  <c r="L30" i="2"/>
  <c r="L288" i="2"/>
  <c r="M288" i="2" s="1"/>
  <c r="L342" i="2"/>
  <c r="AF342" i="2" s="1"/>
  <c r="M624" i="2"/>
  <c r="L436" i="2"/>
  <c r="AF301" i="2"/>
  <c r="AF118" i="2"/>
  <c r="AF131" i="2"/>
  <c r="L479" i="2"/>
  <c r="L503" i="2"/>
  <c r="L256" i="2"/>
  <c r="M256" i="2" s="1"/>
  <c r="M222" i="2"/>
  <c r="L665" i="2"/>
  <c r="AF665" i="2" s="1"/>
  <c r="AF604" i="2"/>
  <c r="M467" i="2"/>
  <c r="L58" i="2"/>
  <c r="L240" i="2"/>
  <c r="M240" i="2" s="1"/>
  <c r="L689" i="2"/>
  <c r="AF689" i="2" s="1"/>
  <c r="M108" i="2"/>
  <c r="L498" i="2"/>
  <c r="L144" i="2"/>
  <c r="L767" i="2"/>
  <c r="M767" i="2" s="1"/>
  <c r="L618" i="2"/>
  <c r="M563" i="2"/>
  <c r="L782" i="2"/>
  <c r="M286" i="2"/>
  <c r="L753" i="2"/>
  <c r="AF481" i="2"/>
  <c r="L495" i="2"/>
  <c r="L224" i="2"/>
  <c r="L50" i="2"/>
  <c r="AF596" i="2"/>
  <c r="AF732" i="2"/>
  <c r="M540" i="2"/>
  <c r="L493" i="2"/>
  <c r="L336" i="2"/>
  <c r="L105" i="2"/>
  <c r="L285" i="2"/>
  <c r="AF139" i="2"/>
  <c r="L312" i="2"/>
  <c r="AF345" i="2"/>
  <c r="AF767" i="2"/>
  <c r="L743" i="2"/>
  <c r="AF743" i="2" s="1"/>
  <c r="AF23" i="2"/>
  <c r="L798" i="2"/>
  <c r="M798" i="2" s="1"/>
  <c r="M611" i="2"/>
  <c r="AF471" i="2"/>
  <c r="AF175" i="2"/>
  <c r="AF713" i="2"/>
  <c r="L626" i="2"/>
  <c r="M626" i="2" s="1"/>
  <c r="M80" i="2"/>
  <c r="L279" i="2"/>
  <c r="AF761" i="2"/>
  <c r="M408" i="2"/>
  <c r="L116" i="2"/>
  <c r="L48" i="2"/>
  <c r="L338" i="2"/>
  <c r="L129" i="2"/>
  <c r="L700" i="2"/>
  <c r="AF700" i="2" s="1"/>
  <c r="AF30" i="2"/>
  <c r="L496" i="2"/>
  <c r="L114" i="2"/>
  <c r="AF114" i="2" s="1"/>
  <c r="M764" i="2"/>
  <c r="M261" i="2"/>
  <c r="M18" i="2"/>
  <c r="M332" i="2"/>
  <c r="AF650" i="2"/>
  <c r="AF443" i="2"/>
  <c r="L544" i="2"/>
  <c r="AF544" i="2" s="1"/>
  <c r="AF688" i="2"/>
  <c r="L110" i="2"/>
  <c r="L300" i="2"/>
  <c r="M647" i="2"/>
  <c r="L747" i="2"/>
  <c r="AF670" i="2"/>
  <c r="AF73" i="2"/>
  <c r="AF685" i="2"/>
  <c r="AF789" i="2"/>
  <c r="L167" i="2"/>
  <c r="M529" i="2"/>
  <c r="L368" i="2"/>
  <c r="AF368" i="2" s="1"/>
  <c r="AF529" i="2"/>
  <c r="L401" i="2"/>
  <c r="AF610" i="2"/>
  <c r="AF412" i="2"/>
  <c r="M244" i="2"/>
  <c r="AF589" i="2"/>
  <c r="M148" i="2"/>
  <c r="M81" i="2"/>
  <c r="AF442" i="2"/>
  <c r="AF197" i="2"/>
  <c r="AF208" i="2"/>
  <c r="M167" i="2"/>
  <c r="AF742" i="2"/>
  <c r="M422" i="2"/>
  <c r="AF359" i="2"/>
  <c r="M127" i="2"/>
  <c r="L219" i="2"/>
  <c r="M219" i="2" s="1"/>
  <c r="M689" i="2"/>
  <c r="AF135" i="2"/>
  <c r="L377" i="2"/>
  <c r="L49" i="2"/>
  <c r="M49" i="2" s="1"/>
  <c r="AF490" i="2"/>
  <c r="AF167" i="2"/>
  <c r="L182" i="2"/>
  <c r="M182" i="2" s="1"/>
  <c r="AF417" i="2"/>
  <c r="AF123" i="2"/>
  <c r="L695" i="2"/>
  <c r="M695" i="2" s="1"/>
  <c r="L668" i="2"/>
  <c r="M668" i="2" s="1"/>
  <c r="L613" i="2"/>
  <c r="M619" i="2"/>
  <c r="L287" i="2"/>
  <c r="L533" i="2"/>
  <c r="AF419" i="2"/>
  <c r="AF775" i="2"/>
  <c r="M490" i="2"/>
  <c r="L593" i="2"/>
  <c r="AF309" i="2"/>
  <c r="L306" i="2"/>
  <c r="M306" i="2" s="1"/>
  <c r="L107" i="2"/>
  <c r="AF403" i="2"/>
  <c r="M745" i="2"/>
  <c r="AF546" i="2"/>
  <c r="AF182" i="2"/>
  <c r="AF683" i="2"/>
  <c r="L61" i="2"/>
  <c r="M61" i="2" s="1"/>
  <c r="L518" i="2"/>
  <c r="M625" i="2"/>
  <c r="M403" i="2"/>
  <c r="AF745" i="2"/>
  <c r="M546" i="2"/>
  <c r="M525" i="2"/>
  <c r="M589" i="2"/>
  <c r="AF799" i="2"/>
  <c r="L691" i="2"/>
  <c r="AF664" i="2"/>
  <c r="M552" i="2"/>
  <c r="AF155" i="2"/>
  <c r="L72" i="2"/>
  <c r="M72" i="2" s="1"/>
  <c r="AF744" i="2"/>
  <c r="AF484" i="2"/>
  <c r="M768" i="2"/>
  <c r="L270" i="2"/>
  <c r="AF270" i="2" s="1"/>
  <c r="L433" i="2"/>
  <c r="L330" i="2"/>
  <c r="AF710" i="2"/>
  <c r="L708" i="2"/>
  <c r="AF708" i="2" s="1"/>
  <c r="L570" i="2"/>
  <c r="M710" i="2"/>
  <c r="M433" i="2"/>
  <c r="M612" i="2"/>
  <c r="M24" i="2"/>
  <c r="AF512" i="2"/>
  <c r="M677" i="2"/>
  <c r="M197" i="2"/>
  <c r="AF335" i="2"/>
  <c r="M186" i="2"/>
  <c r="AF695" i="2"/>
  <c r="L535" i="2"/>
  <c r="M535" i="2" s="1"/>
  <c r="AF534" i="2"/>
  <c r="AF35" i="2"/>
  <c r="M678" i="2"/>
  <c r="AF608" i="2"/>
  <c r="AF245" i="2"/>
  <c r="L638" i="2"/>
  <c r="M22" i="2"/>
  <c r="L85" i="2"/>
  <c r="AF85" i="2" s="1"/>
  <c r="M714" i="2"/>
  <c r="L314" i="2"/>
  <c r="L574" i="2"/>
  <c r="M574" i="2" s="1"/>
  <c r="AF199" i="2"/>
  <c r="M134" i="2"/>
  <c r="AF564" i="2"/>
  <c r="L153" i="2"/>
  <c r="AF153" i="2" s="1"/>
  <c r="M70" i="2"/>
  <c r="AF798" i="2"/>
  <c r="AF574" i="2"/>
  <c r="M368" i="2"/>
  <c r="L14" i="2"/>
  <c r="AF14" i="2" s="1"/>
  <c r="L138" i="2"/>
  <c r="AF138" i="2" s="1"/>
  <c r="AF284" i="2"/>
  <c r="L721" i="2"/>
  <c r="M85" i="2"/>
  <c r="M748" i="2"/>
  <c r="M750" i="2"/>
  <c r="AF351" i="2"/>
  <c r="AF383" i="2"/>
  <c r="AF399" i="2"/>
  <c r="L431" i="2"/>
  <c r="AF431" i="2" s="1"/>
  <c r="M621" i="2"/>
  <c r="M221" i="2"/>
  <c r="M293" i="2"/>
  <c r="AF668" i="2"/>
  <c r="M531" i="2"/>
  <c r="L264" i="2"/>
  <c r="AF124" i="2"/>
  <c r="M435" i="2"/>
  <c r="M475" i="2"/>
  <c r="AF562" i="2"/>
  <c r="L360" i="2"/>
  <c r="AF360" i="2" s="1"/>
  <c r="AF154" i="2"/>
  <c r="M124" i="2"/>
  <c r="AF285" i="2"/>
  <c r="M153" i="2"/>
  <c r="L274" i="2"/>
  <c r="M43" i="2"/>
  <c r="M273" i="2"/>
  <c r="M442" i="2"/>
  <c r="M635" i="2"/>
  <c r="AF711" i="2"/>
  <c r="M642" i="2"/>
  <c r="L394" i="2"/>
  <c r="M394" i="2" s="1"/>
  <c r="M688" i="2"/>
  <c r="AF632" i="2"/>
  <c r="L541" i="2"/>
  <c r="AF432" i="2"/>
  <c r="L439" i="2"/>
  <c r="M434" i="2"/>
  <c r="L526" i="2"/>
  <c r="AF478" i="2"/>
  <c r="M519" i="2"/>
  <c r="M375" i="2"/>
  <c r="M351" i="2"/>
  <c r="L172" i="2"/>
  <c r="AF172" i="2" s="1"/>
  <c r="AF100" i="2"/>
  <c r="AF525" i="2"/>
  <c r="M534" i="2"/>
  <c r="M461" i="2"/>
  <c r="AF144" i="2"/>
  <c r="AF519" i="2"/>
  <c r="AF375" i="2"/>
  <c r="L249" i="2"/>
  <c r="M138" i="2"/>
  <c r="AF219" i="2"/>
  <c r="M287" i="2"/>
  <c r="AF532" i="2"/>
  <c r="M501" i="2"/>
  <c r="M64" i="2"/>
  <c r="L791" i="2"/>
  <c r="L646" i="2"/>
  <c r="AF646" i="2" s="1"/>
  <c r="AF64" i="2"/>
  <c r="L373" i="2"/>
  <c r="AF273" i="2"/>
  <c r="L446" i="2"/>
  <c r="L758" i="2"/>
  <c r="M758" i="2" s="1"/>
  <c r="L79" i="2"/>
  <c r="M708" i="2"/>
  <c r="L96" i="2"/>
  <c r="AF96" i="2" s="1"/>
  <c r="AF86" i="2"/>
  <c r="AF372" i="2"/>
  <c r="L42" i="2"/>
  <c r="AF42" i="2" s="1"/>
  <c r="AF757" i="2"/>
  <c r="L760" i="2"/>
  <c r="AF377" i="2"/>
  <c r="M383" i="2"/>
  <c r="L277" i="2"/>
  <c r="L269" i="2"/>
  <c r="M477" i="2"/>
  <c r="AF501" i="2"/>
  <c r="AF672" i="2"/>
  <c r="M711" i="2"/>
  <c r="L551" i="2"/>
  <c r="M154" i="2"/>
  <c r="M384" i="2"/>
  <c r="M742" i="2"/>
  <c r="AF438" i="2"/>
  <c r="M699" i="2"/>
  <c r="AF415" i="2"/>
  <c r="L571" i="2"/>
  <c r="M326" i="2"/>
  <c r="L749" i="2"/>
  <c r="AF749" i="2" s="1"/>
  <c r="M583" i="2"/>
  <c r="AF635" i="2"/>
  <c r="AF76" i="2"/>
  <c r="M486" i="2"/>
  <c r="AF192" i="2"/>
  <c r="AF746" i="2"/>
  <c r="M270" i="2"/>
  <c r="AF768" i="2"/>
  <c r="AF400" i="2"/>
  <c r="AF422" i="2"/>
  <c r="M229" i="2"/>
  <c r="M562" i="2"/>
  <c r="M602" i="2"/>
  <c r="M649" i="2"/>
  <c r="M796" i="2"/>
  <c r="L587" i="2"/>
  <c r="M367" i="2"/>
  <c r="AF444" i="2"/>
  <c r="AF79" i="2"/>
  <c r="M537" i="2"/>
  <c r="L83" i="2"/>
  <c r="L755" i="2"/>
  <c r="AF755" i="2" s="1"/>
  <c r="M631" i="2"/>
  <c r="M252" i="2"/>
  <c r="AF652" i="2"/>
  <c r="M208" i="2"/>
  <c r="L267" i="2"/>
  <c r="AF267" i="2" s="1"/>
  <c r="AF714" i="2"/>
  <c r="L91" i="2"/>
  <c r="AF416" i="2"/>
  <c r="AF559" i="2"/>
  <c r="M242" i="2"/>
  <c r="M682" i="2"/>
  <c r="L485" i="2"/>
  <c r="AF485" i="2" s="1"/>
  <c r="L411" i="2"/>
  <c r="L296" i="2"/>
  <c r="AF796" i="2"/>
  <c r="M652" i="2"/>
  <c r="AF656" i="2"/>
  <c r="AF469" i="2"/>
  <c r="AF719" i="2"/>
  <c r="L453" i="2"/>
  <c r="AF453" i="2" s="1"/>
  <c r="L716" i="2"/>
  <c r="AF716" i="2" s="1"/>
  <c r="L581" i="2"/>
  <c r="M802" i="2"/>
  <c r="AF625" i="2"/>
  <c r="L321" i="2"/>
  <c r="M321" i="2" s="1"/>
  <c r="L776" i="2"/>
  <c r="AF72" i="2"/>
  <c r="M613" i="2"/>
  <c r="L266" i="2"/>
  <c r="M646" i="2"/>
  <c r="L409" i="2"/>
  <c r="M558" i="2"/>
  <c r="M776" i="2"/>
  <c r="M275" i="2"/>
  <c r="M14" i="2"/>
  <c r="M639" i="2"/>
  <c r="L295" i="2"/>
  <c r="M355" i="2"/>
  <c r="L82" i="2"/>
  <c r="M364" i="2"/>
  <c r="L575" i="2"/>
  <c r="L25" i="2"/>
  <c r="M25" i="2" s="1"/>
  <c r="L207" i="2"/>
  <c r="M172" i="2"/>
  <c r="M97" i="2"/>
  <c r="L169" i="2"/>
  <c r="M485" i="2"/>
  <c r="AF551" i="2"/>
  <c r="AF339" i="2"/>
  <c r="M285" i="2"/>
  <c r="M600" i="2"/>
  <c r="AF235" i="2"/>
  <c r="AF217" i="2"/>
  <c r="AF526" i="2"/>
  <c r="AF247" i="2"/>
  <c r="M76" i="2"/>
  <c r="AF242" i="2"/>
  <c r="AF531" i="2"/>
  <c r="L226" i="2"/>
  <c r="AF507" i="2"/>
  <c r="L723" i="2"/>
  <c r="L260" i="2"/>
  <c r="AF260" i="2" s="1"/>
  <c r="AF602" i="2"/>
  <c r="M388" i="2"/>
  <c r="AF132" i="2"/>
  <c r="M669" i="2"/>
  <c r="M258" i="2"/>
  <c r="M303" i="2"/>
  <c r="M344" i="2"/>
  <c r="M317" i="2"/>
  <c r="AF567" i="2"/>
  <c r="AF84" i="2"/>
  <c r="M369" i="2"/>
  <c r="M160" i="2"/>
  <c r="M142" i="2"/>
  <c r="AF142" i="2"/>
  <c r="AF271" i="2"/>
  <c r="M482" i="2"/>
  <c r="M634" i="2"/>
  <c r="M158" i="2"/>
  <c r="AF406" i="2"/>
  <c r="M406" i="2"/>
  <c r="AF405" i="2"/>
  <c r="M405" i="2"/>
  <c r="AF325" i="2"/>
  <c r="M325" i="2"/>
  <c r="AF358" i="2"/>
  <c r="M603" i="2"/>
  <c r="M627" i="2"/>
  <c r="AF627" i="2"/>
  <c r="M447" i="2"/>
  <c r="AF447" i="2"/>
  <c r="M573" i="2"/>
  <c r="AF573" i="2"/>
  <c r="AF316" i="2"/>
  <c r="M316" i="2"/>
  <c r="M87" i="2"/>
  <c r="AF464" i="2"/>
  <c r="M464" i="2"/>
  <c r="M391" i="2"/>
  <c r="M374" i="2"/>
  <c r="AF662" i="2"/>
  <c r="M459" i="2"/>
  <c r="M126" i="2"/>
  <c r="AF126" i="2"/>
  <c r="M671" i="2"/>
  <c r="AF671" i="2"/>
  <c r="M178" i="2"/>
  <c r="AF178" i="2"/>
  <c r="AF216" i="2"/>
  <c r="M216" i="2"/>
  <c r="AF152" i="2"/>
  <c r="AF778" i="2"/>
  <c r="M778" i="2"/>
  <c r="M509" i="2"/>
  <c r="AF566" i="2"/>
  <c r="AF150" i="2"/>
  <c r="M770" i="2"/>
  <c r="AF201" i="2"/>
  <c r="M201" i="2"/>
  <c r="AF429" i="2"/>
  <c r="M429" i="2"/>
  <c r="M538" i="2"/>
  <c r="M427" i="2"/>
  <c r="AF427" i="2"/>
  <c r="AF356" i="2"/>
  <c r="M356" i="2"/>
  <c r="AF545" i="2"/>
  <c r="M545" i="2"/>
  <c r="M633" i="2"/>
  <c r="AF633" i="2"/>
  <c r="M489" i="2"/>
  <c r="AF489" i="2"/>
  <c r="M88" i="2"/>
  <c r="M547" i="2"/>
  <c r="AF547" i="2"/>
  <c r="M555" i="2"/>
  <c r="AF555" i="2"/>
  <c r="M505" i="2"/>
  <c r="AF505" i="2"/>
  <c r="AF120" i="2"/>
  <c r="M418" i="2"/>
  <c r="AF418" i="2"/>
  <c r="M462" i="2"/>
  <c r="AF462" i="2"/>
  <c r="M157" i="2"/>
  <c r="AF157" i="2"/>
  <c r="AF36" i="2"/>
  <c r="M36" i="2"/>
  <c r="AF130" i="2"/>
  <c r="M788" i="2"/>
  <c r="M95" i="2"/>
  <c r="M111" i="2"/>
  <c r="AF143" i="2"/>
  <c r="M143" i="2"/>
  <c r="M166" i="2"/>
  <c r="M89" i="2"/>
  <c r="AF89" i="2"/>
  <c r="AF410" i="2"/>
  <c r="AF643" i="2"/>
  <c r="M643" i="2"/>
  <c r="M34" i="2"/>
  <c r="AF34" i="2"/>
  <c r="M348" i="2"/>
  <c r="AF348" i="2"/>
  <c r="M715" i="2"/>
  <c r="AF715" i="2"/>
  <c r="AF196" i="2"/>
  <c r="M196" i="2"/>
  <c r="AF176" i="2"/>
  <c r="M176" i="2"/>
  <c r="M223" i="2"/>
  <c r="M794" i="2"/>
  <c r="AF794" i="2"/>
  <c r="AF253" i="2"/>
  <c r="AF329" i="2"/>
  <c r="AF491" i="2"/>
  <c r="M491" i="2"/>
  <c r="M230" i="2"/>
  <c r="AF230" i="2"/>
  <c r="M506" i="2"/>
  <c r="AF506" i="2"/>
  <c r="M428" i="2"/>
  <c r="AF428" i="2"/>
  <c r="AF117" i="2"/>
  <c r="M117" i="2"/>
  <c r="M194" i="2"/>
  <c r="AF194" i="2"/>
  <c r="AF402" i="2"/>
  <c r="AF297" i="2"/>
  <c r="M297" i="2"/>
  <c r="M159" i="2"/>
  <c r="AF140" i="2"/>
  <c r="M140" i="2"/>
  <c r="AF250" i="2"/>
  <c r="M250" i="2"/>
  <c r="M686" i="2"/>
  <c r="AF94" i="2"/>
  <c r="M94" i="2"/>
  <c r="M684" i="2"/>
  <c r="AF684" i="2"/>
  <c r="M725" i="2"/>
  <c r="AF725" i="2"/>
  <c r="AF641" i="2"/>
  <c r="M183" i="2"/>
  <c r="AF183" i="2"/>
  <c r="M281" i="2"/>
  <c r="AF281" i="2"/>
  <c r="AF179" i="2"/>
  <c r="AF497" i="2"/>
  <c r="M227" i="2"/>
  <c r="AF227" i="2"/>
  <c r="AF238" i="2"/>
  <c r="M225" i="2"/>
  <c r="AF225" i="2"/>
  <c r="M437" i="2"/>
  <c r="AF437" i="2"/>
  <c r="AF696" i="2"/>
  <c r="M473" i="2"/>
  <c r="AF473" i="2"/>
  <c r="M752" i="2"/>
  <c r="AF752" i="2"/>
  <c r="AF200" i="2"/>
  <c r="AF20" i="2"/>
  <c r="AF594" i="2"/>
  <c r="M594" i="2"/>
  <c r="AF436" i="2"/>
  <c r="M436" i="2"/>
  <c r="M479" i="2"/>
  <c r="AF479" i="2"/>
  <c r="AF503" i="2"/>
  <c r="M503" i="2"/>
  <c r="M58" i="2"/>
  <c r="M498" i="2"/>
  <c r="AF498" i="2"/>
  <c r="AF618" i="2"/>
  <c r="M618" i="2"/>
  <c r="M782" i="2"/>
  <c r="AF753" i="2"/>
  <c r="AF495" i="2"/>
  <c r="M495" i="2"/>
  <c r="M224" i="2"/>
  <c r="AF224" i="2"/>
  <c r="AF50" i="2"/>
  <c r="AF493" i="2"/>
  <c r="M336" i="2"/>
  <c r="AF336" i="2"/>
  <c r="AF105" i="2"/>
  <c r="M105" i="2"/>
  <c r="M312" i="2"/>
  <c r="AF279" i="2"/>
  <c r="AF116" i="2"/>
  <c r="M116" i="2"/>
  <c r="M48" i="2"/>
  <c r="AF48" i="2"/>
  <c r="AF338" i="2"/>
  <c r="M338" i="2"/>
  <c r="M129" i="2"/>
  <c r="AF129" i="2"/>
  <c r="AF496" i="2"/>
  <c r="M496" i="2"/>
  <c r="AF110" i="2"/>
  <c r="M110" i="2"/>
  <c r="AF300" i="2"/>
  <c r="M747" i="2"/>
  <c r="AF747" i="2"/>
  <c r="AF401" i="2"/>
  <c r="AF533" i="2"/>
  <c r="M533" i="2"/>
  <c r="AF593" i="2"/>
  <c r="AF107" i="2"/>
  <c r="M107" i="2"/>
  <c r="AF518" i="2"/>
  <c r="M518" i="2"/>
  <c r="AF691" i="2"/>
  <c r="M691" i="2"/>
  <c r="AF330" i="2"/>
  <c r="M330" i="2"/>
  <c r="AF570" i="2"/>
  <c r="M570" i="2"/>
  <c r="AF638" i="2"/>
  <c r="M638" i="2"/>
  <c r="M314" i="2"/>
  <c r="AF314" i="2"/>
  <c r="M721" i="2"/>
  <c r="M264" i="2"/>
  <c r="AF264" i="2"/>
  <c r="M274" i="2"/>
  <c r="AF274" i="2"/>
  <c r="M541" i="2"/>
  <c r="AF541" i="2"/>
  <c r="AF439" i="2"/>
  <c r="M439" i="2"/>
  <c r="M249" i="2"/>
  <c r="AF791" i="2"/>
  <c r="M791" i="2"/>
  <c r="AF373" i="2"/>
  <c r="M373" i="2"/>
  <c r="AF446" i="2"/>
  <c r="M446" i="2"/>
  <c r="AF760" i="2"/>
  <c r="M277" i="2"/>
  <c r="AF269" i="2"/>
  <c r="M269" i="2"/>
  <c r="M571" i="2"/>
  <c r="AF571" i="2"/>
  <c r="M587" i="2"/>
  <c r="M83" i="2"/>
  <c r="AF83" i="2"/>
  <c r="AF91" i="2"/>
  <c r="M91" i="2"/>
  <c r="M411" i="2"/>
  <c r="M296" i="2"/>
  <c r="AF296" i="2"/>
  <c r="AF581" i="2"/>
  <c r="M581" i="2"/>
  <c r="AF266" i="2"/>
  <c r="M409" i="2"/>
  <c r="M295" i="2"/>
  <c r="AF295" i="2"/>
  <c r="M82" i="2"/>
  <c r="AF82" i="2"/>
  <c r="M575" i="2"/>
  <c r="M207" i="2"/>
  <c r="M169" i="2"/>
  <c r="AF169" i="2"/>
  <c r="AF226" i="2"/>
  <c r="M226" i="2"/>
  <c r="M723" i="2"/>
  <c r="AF723" i="2"/>
  <c r="N528" i="2" l="1"/>
  <c r="P528" i="2" s="1"/>
  <c r="Q528" i="2"/>
  <c r="Q476" i="2"/>
  <c r="N476" i="2"/>
  <c r="N548" i="2"/>
  <c r="Q548" i="2"/>
  <c r="AH735" i="2"/>
  <c r="AG735" i="2"/>
  <c r="AG733" i="2"/>
  <c r="AH733" i="2"/>
  <c r="AH543" i="2"/>
  <c r="AG543" i="2"/>
  <c r="AH736" i="2"/>
  <c r="AG736" i="2"/>
  <c r="N515" i="2"/>
  <c r="O515" i="2" s="1"/>
  <c r="Q515" i="2"/>
  <c r="R515" i="2" s="1"/>
  <c r="AG628" i="2"/>
  <c r="AH628" i="2"/>
  <c r="AH795" i="2"/>
  <c r="AG795" i="2"/>
  <c r="Q730" i="2"/>
  <c r="S730" i="2" s="1"/>
  <c r="Q734" i="2"/>
  <c r="S734" i="2" s="1"/>
  <c r="N487" i="2"/>
  <c r="P487" i="2" s="1"/>
  <c r="Q487" i="2"/>
  <c r="S487" i="2" s="1"/>
  <c r="AG737" i="2"/>
  <c r="AH737" i="2"/>
  <c r="Q513" i="2"/>
  <c r="N513" i="2"/>
  <c r="AH606" i="2"/>
  <c r="AG606" i="2"/>
  <c r="Q514" i="2"/>
  <c r="N514" i="2"/>
  <c r="Q89" i="2"/>
  <c r="Q505" i="2"/>
  <c r="Q422" i="2"/>
  <c r="Q472" i="2"/>
  <c r="Q615" i="2"/>
  <c r="Q621" i="2"/>
  <c r="Q439" i="2"/>
  <c r="Q518" i="2"/>
  <c r="Q653" i="2"/>
  <c r="Q500" i="2"/>
  <c r="Q61" i="2"/>
  <c r="Q556" i="2"/>
  <c r="Q468" i="2"/>
  <c r="Q708" i="2"/>
  <c r="Q531" i="2"/>
  <c r="Q273" i="2"/>
  <c r="Q91" i="2"/>
  <c r="Q385" i="2"/>
  <c r="Q337" i="2"/>
  <c r="Q517" i="2"/>
  <c r="Q274" i="2"/>
  <c r="Q423" i="2"/>
  <c r="Q571" i="2"/>
  <c r="Q397" i="2"/>
  <c r="Q602" i="2"/>
  <c r="Q652" i="2"/>
  <c r="Q677" i="2"/>
  <c r="Q711" i="2"/>
  <c r="Q94" i="2"/>
  <c r="Q794" i="2"/>
  <c r="Q801" i="2"/>
  <c r="Q462" i="2"/>
  <c r="Q442" i="2"/>
  <c r="Q43" i="2"/>
  <c r="Q798" i="2"/>
  <c r="Q429" i="2"/>
  <c r="Q643" i="2"/>
  <c r="Q448" i="2"/>
  <c r="Q554" i="2"/>
  <c r="Q775" i="2"/>
  <c r="Q81" i="2"/>
  <c r="Q600" i="2"/>
  <c r="Q746" i="2"/>
  <c r="Q649" i="2"/>
  <c r="Q639" i="2"/>
  <c r="Q562" i="2"/>
  <c r="Q252" i="2"/>
  <c r="Q437" i="2"/>
  <c r="Q149" i="2"/>
  <c r="Q60" i="2"/>
  <c r="Q103" i="2"/>
  <c r="Q618" i="2"/>
  <c r="Q752" i="2"/>
  <c r="Q148" i="2"/>
  <c r="Q507" i="2"/>
  <c r="Q293" i="2"/>
  <c r="Q501" i="2"/>
  <c r="Q750" i="2"/>
  <c r="Q783" i="2"/>
  <c r="Q654" i="2"/>
  <c r="Q498" i="2"/>
  <c r="Q491" i="2"/>
  <c r="Q70" i="2"/>
  <c r="Q589" i="2"/>
  <c r="Q403" i="2"/>
  <c r="Q723" i="2"/>
  <c r="Q285" i="2"/>
  <c r="Q714" i="2"/>
  <c r="Q362" i="2"/>
  <c r="Q720" i="2"/>
  <c r="Q483" i="2"/>
  <c r="Q620" i="2"/>
  <c r="Q594" i="2"/>
  <c r="Q424" i="2"/>
  <c r="Q636" i="2"/>
  <c r="Q244" i="2"/>
  <c r="Q796" i="2"/>
  <c r="Q631" i="2"/>
  <c r="Q37" i="2"/>
  <c r="Q475" i="2"/>
  <c r="Q435" i="2"/>
  <c r="Q24" i="2"/>
  <c r="Q21" i="2"/>
  <c r="Q552" i="2"/>
  <c r="Q186" i="2"/>
  <c r="Q609" i="2"/>
  <c r="Q684" i="2"/>
  <c r="Q787" i="2"/>
  <c r="Q33" i="2"/>
  <c r="Q374" i="2"/>
  <c r="Q118" i="2"/>
  <c r="Q545" i="2"/>
  <c r="Q298" i="2"/>
  <c r="Q434" i="2"/>
  <c r="N434" i="2"/>
  <c r="Q464" i="2"/>
  <c r="Q762" i="2"/>
  <c r="Q489" i="2"/>
  <c r="Q460" i="2"/>
  <c r="Q134" i="2"/>
  <c r="Q169" i="2"/>
  <c r="Q135" i="2"/>
  <c r="Q306" i="2"/>
  <c r="Q619" i="2"/>
  <c r="Q689" i="2"/>
  <c r="Q125" i="2"/>
  <c r="Q633" i="2"/>
  <c r="Q364" i="2"/>
  <c r="Q685" i="2"/>
  <c r="Q388" i="2"/>
  <c r="Q613" i="2"/>
  <c r="Q73" i="2"/>
  <c r="Q309" i="2"/>
  <c r="Q701" i="2"/>
  <c r="Q155" i="2"/>
  <c r="Q72" i="2"/>
  <c r="Q525" i="2"/>
  <c r="Q502" i="2"/>
  <c r="Q166" i="2"/>
  <c r="Q95" i="2"/>
  <c r="Q242" i="2"/>
  <c r="Q178" i="2"/>
  <c r="Q506" i="2"/>
  <c r="Q504" i="2"/>
  <c r="Q770" i="2"/>
  <c r="Q647" i="2"/>
  <c r="Q196" i="2"/>
  <c r="Q52" i="2"/>
  <c r="Q715" i="2"/>
  <c r="Q452" i="2"/>
  <c r="Q678" i="2"/>
  <c r="Q559" i="2"/>
  <c r="Q503" i="2"/>
  <c r="Q511" i="2"/>
  <c r="Q788" i="2"/>
  <c r="Q367" i="2"/>
  <c r="Q713" i="2"/>
  <c r="Q175" i="2"/>
  <c r="N425" i="2"/>
  <c r="Q425" i="2"/>
  <c r="Q406" i="2"/>
  <c r="Q348" i="2"/>
  <c r="Q471" i="2"/>
  <c r="Q695" i="2"/>
  <c r="Q520" i="2"/>
  <c r="Q443" i="2"/>
  <c r="Q693" i="2"/>
  <c r="Q207" i="2"/>
  <c r="Q611" i="2"/>
  <c r="Q147" i="2"/>
  <c r="Q286" i="2"/>
  <c r="Q29" i="2"/>
  <c r="Q26" i="2"/>
  <c r="Q521" i="2"/>
  <c r="Q183" i="2"/>
  <c r="Q661" i="2"/>
  <c r="Q436" i="2"/>
  <c r="Q241" i="2"/>
  <c r="Q23" i="2"/>
  <c r="Q784" i="2"/>
  <c r="Q17" i="2"/>
  <c r="Q394" i="2"/>
  <c r="Q275" i="2"/>
  <c r="Q764" i="2"/>
  <c r="Q617" i="2"/>
  <c r="Q698" i="2"/>
  <c r="Q563" i="2"/>
  <c r="Q624" i="2"/>
  <c r="Q321" i="2"/>
  <c r="Q202" i="2"/>
  <c r="Q313" i="2"/>
  <c r="Q369" i="2"/>
  <c r="Q767" i="2"/>
  <c r="Q288" i="2"/>
  <c r="Q280" i="2"/>
  <c r="Q356" i="2"/>
  <c r="Q450" i="2"/>
  <c r="Q161" i="2"/>
  <c r="Q312" i="2"/>
  <c r="Q165" i="2"/>
  <c r="Q686" i="2"/>
  <c r="Q223" i="2"/>
  <c r="Q139" i="2"/>
  <c r="Q482" i="2"/>
  <c r="Q709" i="2"/>
  <c r="Q416" i="2"/>
  <c r="Q568" i="2"/>
  <c r="Q102" i="2"/>
  <c r="Q46" i="2"/>
  <c r="Q299" i="2"/>
  <c r="Q90" i="2"/>
  <c r="Q508" i="2"/>
  <c r="Q692" i="2"/>
  <c r="N692" i="2"/>
  <c r="Q218" i="2"/>
  <c r="Q634" i="2"/>
  <c r="Q644" i="2"/>
  <c r="Q757" i="2"/>
  <c r="Q614" i="2"/>
  <c r="Q108" i="2"/>
  <c r="AG474" i="2"/>
  <c r="AH474" i="2"/>
  <c r="Q573" i="2"/>
  <c r="Q126" i="2"/>
  <c r="Q226" i="2"/>
  <c r="Q379" i="2"/>
  <c r="Q141" i="2"/>
  <c r="Q347" i="2"/>
  <c r="Q790" i="2"/>
  <c r="Q216" i="2"/>
  <c r="Q361" i="2"/>
  <c r="Q160" i="2"/>
  <c r="Q336" i="2"/>
  <c r="Q456" i="2"/>
  <c r="Q473" i="2"/>
  <c r="Q301" i="2"/>
  <c r="Q203" i="2"/>
  <c r="Q48" i="2"/>
  <c r="Q240" i="2"/>
  <c r="Q229" i="2"/>
  <c r="Q158" i="2"/>
  <c r="N15" i="2"/>
  <c r="Q15" i="2"/>
  <c r="Q667" i="2"/>
  <c r="Q725" i="2"/>
  <c r="Q151" i="2"/>
  <c r="Q58" i="2"/>
  <c r="Q440" i="2"/>
  <c r="Q250" i="2"/>
  <c r="Q523" i="2"/>
  <c r="Q311" i="2"/>
  <c r="Q664" i="2"/>
  <c r="Q756" i="2"/>
  <c r="Q112" i="2"/>
  <c r="Q195" i="2"/>
  <c r="Q233" i="2"/>
  <c r="Q408" i="2"/>
  <c r="Q779" i="2"/>
  <c r="Q540" i="2"/>
  <c r="Q140" i="2"/>
  <c r="Q553" i="2"/>
  <c r="Q146" i="2"/>
  <c r="Q467" i="2"/>
  <c r="Q262" i="2"/>
  <c r="Q800" i="2"/>
  <c r="Q458" i="2"/>
  <c r="Q171" i="2"/>
  <c r="Q65" i="2"/>
  <c r="AH732" i="2"/>
  <c r="AH738" i="2" s="1"/>
  <c r="AG732" i="2"/>
  <c r="Q228" i="2"/>
  <c r="Q316" i="2"/>
  <c r="Q604" i="2"/>
  <c r="Q16" i="2"/>
  <c r="Q308" i="2"/>
  <c r="Q627" i="2"/>
  <c r="Q449" i="2"/>
  <c r="Q303" i="2"/>
  <c r="Q596" i="2"/>
  <c r="Q765" i="2"/>
  <c r="Q189" i="2"/>
  <c r="Q426" i="2"/>
  <c r="Q204" i="2"/>
  <c r="Q354" i="2"/>
  <c r="Q763" i="2"/>
  <c r="Q80" i="2"/>
  <c r="Q181" i="2"/>
  <c r="Q413" i="2"/>
  <c r="Q637" i="2"/>
  <c r="Q224" i="2"/>
  <c r="Q256" i="2"/>
  <c r="Q660" i="2"/>
  <c r="Q142" i="2"/>
  <c r="Q173" i="2"/>
  <c r="Q254" i="2"/>
  <c r="Q772" i="2"/>
  <c r="Q632" i="2"/>
  <c r="Q666" i="2"/>
  <c r="Q217" i="2"/>
  <c r="Q49" i="2"/>
  <c r="Q97" i="2"/>
  <c r="Q524" i="2"/>
  <c r="Q25" i="2"/>
  <c r="Q352" i="2"/>
  <c r="Q759" i="2"/>
  <c r="Q107" i="2"/>
  <c r="Q495" i="2"/>
  <c r="Q509" i="2"/>
  <c r="Q227" i="2"/>
  <c r="Q668" i="2"/>
  <c r="Q575" i="2"/>
  <c r="Q174" i="2"/>
  <c r="Q409" i="2"/>
  <c r="Q791" i="2"/>
  <c r="Q391" i="2"/>
  <c r="Q533" i="2"/>
  <c r="Q131" i="2"/>
  <c r="Q681" i="2"/>
  <c r="Q245" i="2"/>
  <c r="Q688" i="2"/>
  <c r="Q646" i="2"/>
  <c r="Q676" i="2"/>
  <c r="Q159" i="2"/>
  <c r="Q199" i="2"/>
  <c r="Q516" i="2"/>
  <c r="Q576" i="2"/>
  <c r="Q296" i="2"/>
  <c r="Q66" i="2"/>
  <c r="Q418" i="2"/>
  <c r="Q257" i="2"/>
  <c r="Q672" i="2"/>
  <c r="Q532" i="2"/>
  <c r="Q355" i="2"/>
  <c r="Q599" i="2"/>
  <c r="Q420" i="2"/>
  <c r="Q63" i="2"/>
  <c r="Q85" i="2"/>
  <c r="Q197" i="2"/>
  <c r="Q459" i="2"/>
  <c r="Q270" i="2"/>
  <c r="Q682" i="2"/>
  <c r="Q625" i="2"/>
  <c r="Q111" i="2"/>
  <c r="Q83" i="2"/>
  <c r="Q380" i="2"/>
  <c r="Q390" i="2"/>
  <c r="N794" i="2"/>
  <c r="AD507" i="2"/>
  <c r="AG507" i="2"/>
  <c r="AH507" i="2"/>
  <c r="AH501" i="2"/>
  <c r="AG501" i="2"/>
  <c r="AD501" i="2"/>
  <c r="N500" i="2"/>
  <c r="I500" i="2"/>
  <c r="N17" i="2"/>
  <c r="I17" i="2"/>
  <c r="AG330" i="2"/>
  <c r="AH330" i="2"/>
  <c r="AD330" i="2"/>
  <c r="Q598" i="2"/>
  <c r="Q481" i="2"/>
  <c r="AH616" i="2"/>
  <c r="AD616" i="2"/>
  <c r="AG616" i="2"/>
  <c r="N713" i="2"/>
  <c r="N52" i="2"/>
  <c r="I52" i="2"/>
  <c r="I181" i="2"/>
  <c r="N181" i="2"/>
  <c r="N112" i="2"/>
  <c r="I112" i="2"/>
  <c r="N723" i="2"/>
  <c r="Q407" i="2"/>
  <c r="N195" i="2"/>
  <c r="AD48" i="2"/>
  <c r="AG48" i="2"/>
  <c r="AH48" i="2"/>
  <c r="AD165" i="2"/>
  <c r="AD470" i="2"/>
  <c r="AH672" i="2"/>
  <c r="AD672" i="2"/>
  <c r="AG672" i="2"/>
  <c r="AD754" i="2"/>
  <c r="N516" i="2"/>
  <c r="I516" i="2"/>
  <c r="AH786" i="2"/>
  <c r="AG786" i="2"/>
  <c r="AD786" i="2"/>
  <c r="AD679" i="2"/>
  <c r="AG679" i="2"/>
  <c r="AH679" i="2"/>
  <c r="H827" i="2"/>
  <c r="N827" i="2" s="1"/>
  <c r="I828" i="2"/>
  <c r="I827" i="2" s="1"/>
  <c r="N828" i="2"/>
  <c r="P828" i="2" s="1"/>
  <c r="N148" i="2"/>
  <c r="AD629" i="2"/>
  <c r="N507" i="2"/>
  <c r="I728" i="2"/>
  <c r="N728" i="2"/>
  <c r="AD686" i="2"/>
  <c r="AD688" i="2"/>
  <c r="AH688" i="2"/>
  <c r="AG688" i="2"/>
  <c r="AH270" i="2"/>
  <c r="AD270" i="2"/>
  <c r="AG270" i="2"/>
  <c r="AD789" i="2"/>
  <c r="AG789" i="2"/>
  <c r="AH789" i="2"/>
  <c r="AH175" i="2"/>
  <c r="AG175" i="2"/>
  <c r="AD175" i="2"/>
  <c r="N277" i="2"/>
  <c r="I277" i="2"/>
  <c r="AG747" i="2"/>
  <c r="AD747" i="2"/>
  <c r="AH747" i="2"/>
  <c r="AD158" i="2"/>
  <c r="AD335" i="2"/>
  <c r="AG335" i="2"/>
  <c r="AG349" i="2" s="1"/>
  <c r="AH335" i="2"/>
  <c r="AH349" i="2" s="1"/>
  <c r="Q315" i="2"/>
  <c r="AG229" i="2"/>
  <c r="AD229" i="2"/>
  <c r="AH229" i="2"/>
  <c r="I809" i="2"/>
  <c r="N809" i="2"/>
  <c r="P809" i="2" s="1"/>
  <c r="Q650" i="2"/>
  <c r="N72" i="2"/>
  <c r="I72" i="2"/>
  <c r="AD410" i="2"/>
  <c r="AH410" i="2"/>
  <c r="AG410" i="2"/>
  <c r="AD512" i="2"/>
  <c r="AG512" i="2"/>
  <c r="AH512" i="2"/>
  <c r="Q269" i="2"/>
  <c r="AG241" i="2"/>
  <c r="AD241" i="2"/>
  <c r="AH241" i="2"/>
  <c r="AD153" i="2"/>
  <c r="AH153" i="2"/>
  <c r="AG153" i="2"/>
  <c r="AD173" i="2"/>
  <c r="N380" i="2"/>
  <c r="I380" i="2"/>
  <c r="I457" i="2"/>
  <c r="AD90" i="2"/>
  <c r="AH90" i="2"/>
  <c r="AG90" i="2"/>
  <c r="AD16" i="2"/>
  <c r="AH341" i="2"/>
  <c r="AD341" i="2"/>
  <c r="AG341" i="2"/>
  <c r="AH117" i="2"/>
  <c r="AG117" i="2"/>
  <c r="AD117" i="2"/>
  <c r="Q38" i="2"/>
  <c r="AD755" i="2"/>
  <c r="AH755" i="2"/>
  <c r="AG755" i="2"/>
  <c r="AH496" i="2"/>
  <c r="AG496" i="2"/>
  <c r="AD496" i="2"/>
  <c r="N452" i="2"/>
  <c r="I452" i="2"/>
  <c r="N664" i="2"/>
  <c r="R522" i="2"/>
  <c r="S522" i="2"/>
  <c r="Q88" i="2"/>
  <c r="AD445" i="2"/>
  <c r="AG445" i="2"/>
  <c r="AH445" i="2"/>
  <c r="AH157" i="2"/>
  <c r="AD157" i="2"/>
  <c r="AG157" i="2"/>
  <c r="R606" i="2"/>
  <c r="S606" i="2"/>
  <c r="AD463" i="2"/>
  <c r="AH463" i="2"/>
  <c r="AG463" i="2"/>
  <c r="Q332" i="2"/>
  <c r="I359" i="2"/>
  <c r="Q428" i="2"/>
  <c r="AH364" i="2"/>
  <c r="AG364" i="2"/>
  <c r="AD364" i="2"/>
  <c r="N241" i="2"/>
  <c r="Q232" i="2"/>
  <c r="AD221" i="2"/>
  <c r="N458" i="2"/>
  <c r="I702" i="2"/>
  <c r="AD59" i="2"/>
  <c r="N89" i="2"/>
  <c r="I89" i="2"/>
  <c r="AG471" i="2"/>
  <c r="AD471" i="2"/>
  <c r="AH471" i="2"/>
  <c r="N175" i="2"/>
  <c r="Q690" i="2"/>
  <c r="I493" i="2"/>
  <c r="AD799" i="2"/>
  <c r="AG799" i="2"/>
  <c r="AH799" i="2"/>
  <c r="Q669" i="2"/>
  <c r="I712" i="2"/>
  <c r="N155" i="2"/>
  <c r="AD419" i="2"/>
  <c r="AH419" i="2"/>
  <c r="AG419" i="2"/>
  <c r="AH118" i="2"/>
  <c r="AD118" i="2"/>
  <c r="AG118" i="2"/>
  <c r="AH777" i="2"/>
  <c r="AG777" i="2"/>
  <c r="AD777" i="2"/>
  <c r="Q153" i="2"/>
  <c r="AG624" i="2"/>
  <c r="AH624" i="2"/>
  <c r="AD624" i="2"/>
  <c r="Q570" i="2"/>
  <c r="O522" i="2"/>
  <c r="P522" i="2"/>
  <c r="AD691" i="2"/>
  <c r="AG691" i="2"/>
  <c r="AH691" i="2"/>
  <c r="N23" i="2"/>
  <c r="I23" i="2"/>
  <c r="Q243" i="2"/>
  <c r="I161" i="2"/>
  <c r="N161" i="2"/>
  <c r="I723" i="2"/>
  <c r="AD277" i="2"/>
  <c r="Q251" i="2"/>
  <c r="AD260" i="2"/>
  <c r="AG260" i="2"/>
  <c r="AH260" i="2"/>
  <c r="Q535" i="2"/>
  <c r="AD180" i="2"/>
  <c r="AH180" i="2"/>
  <c r="AG180" i="2"/>
  <c r="Q129" i="2"/>
  <c r="AD677" i="2"/>
  <c r="N437" i="2"/>
  <c r="Q610" i="2"/>
  <c r="N273" i="2"/>
  <c r="I294" i="2"/>
  <c r="AD697" i="2"/>
  <c r="AD439" i="2"/>
  <c r="AH439" i="2"/>
  <c r="AG439" i="2"/>
  <c r="I403" i="2"/>
  <c r="N403" i="2"/>
  <c r="AD533" i="2"/>
  <c r="AH533" i="2"/>
  <c r="AG533" i="2"/>
  <c r="N126" i="2"/>
  <c r="I126" i="2"/>
  <c r="AD34" i="2"/>
  <c r="AG34" i="2"/>
  <c r="AH34" i="2"/>
  <c r="I636" i="2"/>
  <c r="N636" i="2"/>
  <c r="Q412" i="2"/>
  <c r="N559" i="2"/>
  <c r="AH365" i="2"/>
  <c r="AG365" i="2"/>
  <c r="AD365" i="2"/>
  <c r="AD701" i="2"/>
  <c r="AD433" i="2"/>
  <c r="N462" i="2"/>
  <c r="I462" i="2"/>
  <c r="AD723" i="2"/>
  <c r="AG723" i="2"/>
  <c r="AH723" i="2"/>
  <c r="AH375" i="2"/>
  <c r="AD375" i="2"/>
  <c r="AG375" i="2"/>
  <c r="Q430" i="2"/>
  <c r="AG647" i="2"/>
  <c r="AH647" i="2"/>
  <c r="AD647" i="2"/>
  <c r="AH553" i="2"/>
  <c r="AG553" i="2"/>
  <c r="AD553" i="2"/>
  <c r="I677" i="2"/>
  <c r="N677" i="2"/>
  <c r="Q265" i="2"/>
  <c r="N367" i="2"/>
  <c r="AH154" i="2"/>
  <c r="AD154" i="2"/>
  <c r="AG154" i="2"/>
  <c r="Q264" i="2"/>
  <c r="N309" i="2"/>
  <c r="I309" i="2"/>
  <c r="N315" i="2"/>
  <c r="I315" i="2"/>
  <c r="Q278" i="2"/>
  <c r="AD243" i="2"/>
  <c r="AG243" i="2"/>
  <c r="AH243" i="2"/>
  <c r="Q558" i="2"/>
  <c r="AD212" i="2"/>
  <c r="Q699" i="2"/>
  <c r="I366" i="2"/>
  <c r="AD473" i="2"/>
  <c r="AH473" i="2"/>
  <c r="AG473" i="2"/>
  <c r="AD656" i="2"/>
  <c r="AG656" i="2"/>
  <c r="AH656" i="2"/>
  <c r="N135" i="2"/>
  <c r="I135" i="2"/>
  <c r="N140" i="2"/>
  <c r="AD475" i="2"/>
  <c r="N16" i="2"/>
  <c r="I16" i="2"/>
  <c r="AD545" i="2"/>
  <c r="AH545" i="2"/>
  <c r="AG545" i="2"/>
  <c r="Q486" i="2"/>
  <c r="N471" i="2"/>
  <c r="R13" i="2"/>
  <c r="S13" i="2"/>
  <c r="I276" i="2"/>
  <c r="N426" i="2"/>
  <c r="I426" i="2"/>
  <c r="N506" i="2"/>
  <c r="Q201" i="2"/>
  <c r="AD749" i="2"/>
  <c r="AH749" i="2"/>
  <c r="AG749" i="2"/>
  <c r="N134" i="2"/>
  <c r="I134" i="2"/>
  <c r="Q461" i="2"/>
  <c r="N308" i="2"/>
  <c r="Q748" i="2"/>
  <c r="N684" i="2"/>
  <c r="N256" i="2"/>
  <c r="I256" i="2"/>
  <c r="AD436" i="2"/>
  <c r="AG436" i="2"/>
  <c r="AH436" i="2"/>
  <c r="AD769" i="2"/>
  <c r="AH769" i="2"/>
  <c r="AG769" i="2"/>
  <c r="N313" i="2"/>
  <c r="I313" i="2"/>
  <c r="I35" i="2"/>
  <c r="I436" i="2"/>
  <c r="N436" i="2"/>
  <c r="Q157" i="2"/>
  <c r="AD546" i="2"/>
  <c r="AH546" i="2"/>
  <c r="AG546" i="2"/>
  <c r="I607" i="2"/>
  <c r="N607" i="2"/>
  <c r="AG750" i="2"/>
  <c r="AD750" i="2"/>
  <c r="AH750" i="2"/>
  <c r="I556" i="2"/>
  <c r="N556" i="2"/>
  <c r="AD271" i="2"/>
  <c r="AG271" i="2"/>
  <c r="AH271" i="2"/>
  <c r="Q744" i="2"/>
  <c r="N654" i="2"/>
  <c r="I654" i="2"/>
  <c r="N637" i="2"/>
  <c r="I637" i="2"/>
  <c r="Q587" i="2"/>
  <c r="AH125" i="2"/>
  <c r="AD125" i="2"/>
  <c r="AG125" i="2"/>
  <c r="Q674" i="2"/>
  <c r="AG580" i="2"/>
  <c r="AD580" i="2"/>
  <c r="AH580" i="2"/>
  <c r="AH127" i="2"/>
  <c r="AG127" i="2"/>
  <c r="AD127" i="2"/>
  <c r="AD65" i="2"/>
  <c r="AD592" i="2"/>
  <c r="AD20" i="2"/>
  <c r="AH20" i="2"/>
  <c r="AG20" i="2"/>
  <c r="AH252" i="2"/>
  <c r="AG252" i="2"/>
  <c r="AD252" i="2"/>
  <c r="AG94" i="2"/>
  <c r="AH94" i="2"/>
  <c r="AD94" i="2"/>
  <c r="Q642" i="2"/>
  <c r="AD390" i="2"/>
  <c r="N13" i="2"/>
  <c r="I13" i="2"/>
  <c r="AH802" i="2"/>
  <c r="AD802" i="2"/>
  <c r="AG802" i="2"/>
  <c r="AD73" i="2"/>
  <c r="AH73" i="2"/>
  <c r="AG73" i="2"/>
  <c r="N383" i="2"/>
  <c r="I383" i="2"/>
  <c r="Q742" i="2"/>
  <c r="N562" i="2"/>
  <c r="I562" i="2"/>
  <c r="Q697" i="2"/>
  <c r="N171" i="2"/>
  <c r="I762" i="2"/>
  <c r="N762" i="2"/>
  <c r="Q246" i="2"/>
  <c r="Q547" i="2"/>
  <c r="Q351" i="2"/>
  <c r="N352" i="2"/>
  <c r="I352" i="2"/>
  <c r="I270" i="2"/>
  <c r="N270" i="2"/>
  <c r="Q368" i="2"/>
  <c r="Q612" i="2"/>
  <c r="AD603" i="2"/>
  <c r="AD614" i="2"/>
  <c r="N611" i="2"/>
  <c r="I611" i="2"/>
  <c r="AD609" i="2"/>
  <c r="AD380" i="2"/>
  <c r="AD455" i="2"/>
  <c r="AH455" i="2"/>
  <c r="AG455" i="2"/>
  <c r="AD413" i="2"/>
  <c r="Q182" i="2"/>
  <c r="N397" i="2"/>
  <c r="AD258" i="2"/>
  <c r="Q176" i="2"/>
  <c r="N682" i="2"/>
  <c r="N169" i="2"/>
  <c r="I169" i="2"/>
  <c r="AD388" i="2"/>
  <c r="AD159" i="2"/>
  <c r="AG444" i="2"/>
  <c r="AD444" i="2"/>
  <c r="AH444" i="2"/>
  <c r="N666" i="2"/>
  <c r="N218" i="2"/>
  <c r="I218" i="2"/>
  <c r="I238" i="2"/>
  <c r="Q353" i="2"/>
  <c r="AD24" i="2"/>
  <c r="N414" i="2"/>
  <c r="I414" i="2"/>
  <c r="AD560" i="2"/>
  <c r="AG560" i="2"/>
  <c r="AH560" i="2"/>
  <c r="AD630" i="2"/>
  <c r="Q539" i="2"/>
  <c r="I713" i="2"/>
  <c r="AD306" i="2"/>
  <c r="AG748" i="2"/>
  <c r="AD748" i="2"/>
  <c r="AH748" i="2"/>
  <c r="AG343" i="2"/>
  <c r="AD343" i="2"/>
  <c r="AH343" i="2"/>
  <c r="Q383" i="2"/>
  <c r="AG346" i="2"/>
  <c r="AH346" i="2"/>
  <c r="AD346" i="2"/>
  <c r="Q47" i="2"/>
  <c r="AH640" i="2"/>
  <c r="AG640" i="2"/>
  <c r="AD640" i="2"/>
  <c r="I466" i="2"/>
  <c r="Q363" i="2"/>
  <c r="Q322" i="2"/>
  <c r="AD291" i="2"/>
  <c r="Q683" i="2"/>
  <c r="Q529" i="2"/>
  <c r="AD70" i="2"/>
  <c r="AH70" i="2"/>
  <c r="AG70" i="2"/>
  <c r="Q411" i="2"/>
  <c r="N610" i="2"/>
  <c r="I610" i="2"/>
  <c r="I816" i="2"/>
  <c r="N816" i="2"/>
  <c r="P816" i="2" s="1"/>
  <c r="I114" i="2"/>
  <c r="N439" i="2"/>
  <c r="AD204" i="2"/>
  <c r="N525" i="2"/>
  <c r="Q287" i="2"/>
  <c r="Q62" i="2"/>
  <c r="N108" i="2"/>
  <c r="I108" i="2"/>
  <c r="AD362" i="2"/>
  <c r="I743" i="2"/>
  <c r="AD266" i="2"/>
  <c r="AG266" i="2"/>
  <c r="AH266" i="2"/>
  <c r="AD766" i="2"/>
  <c r="AG766" i="2"/>
  <c r="AH766" i="2"/>
  <c r="AD38" i="2"/>
  <c r="Q721" i="2"/>
  <c r="Q427" i="2"/>
  <c r="AD49" i="2"/>
  <c r="I308" i="2"/>
  <c r="AD253" i="2"/>
  <c r="AH253" i="2"/>
  <c r="AG253" i="2"/>
  <c r="Q579" i="2"/>
  <c r="Q792" i="2"/>
  <c r="S595" i="2"/>
  <c r="R595" i="2"/>
  <c r="AD293" i="2"/>
  <c r="AH713" i="2"/>
  <c r="AD713" i="2"/>
  <c r="AG713" i="2"/>
  <c r="N612" i="2"/>
  <c r="Q297" i="2"/>
  <c r="Q671" i="2"/>
  <c r="Q724" i="2"/>
  <c r="AH569" i="2"/>
  <c r="AG569" i="2"/>
  <c r="AD569" i="2"/>
  <c r="AD576" i="2"/>
  <c r="AD273" i="2"/>
  <c r="AG273" i="2"/>
  <c r="AH273" i="2"/>
  <c r="Q710" i="2"/>
  <c r="I484" i="2"/>
  <c r="AD695" i="2"/>
  <c r="AG695" i="2"/>
  <c r="AH695" i="2"/>
  <c r="N633" i="2"/>
  <c r="I633" i="2"/>
  <c r="Q143" i="2"/>
  <c r="AD781" i="2"/>
  <c r="AH781" i="2"/>
  <c r="AG781" i="2"/>
  <c r="I358" i="2"/>
  <c r="N24" i="2"/>
  <c r="N504" i="2"/>
  <c r="Q485" i="2"/>
  <c r="AH775" i="2"/>
  <c r="AG775" i="2"/>
  <c r="AD775" i="2"/>
  <c r="AD399" i="2"/>
  <c r="AH399" i="2"/>
  <c r="AG399" i="2"/>
  <c r="N111" i="2"/>
  <c r="Q588" i="2"/>
  <c r="N406" i="2"/>
  <c r="I406" i="2"/>
  <c r="AH308" i="2"/>
  <c r="AD308" i="2"/>
  <c r="AG308" i="2"/>
  <c r="N524" i="2"/>
  <c r="AH79" i="2"/>
  <c r="AD79" i="2"/>
  <c r="AG79" i="2"/>
  <c r="N385" i="2"/>
  <c r="O595" i="2"/>
  <c r="P595" i="2"/>
  <c r="Q629" i="2"/>
  <c r="R628" i="2"/>
  <c r="S628" i="2"/>
  <c r="AG408" i="2"/>
  <c r="AH408" i="2"/>
  <c r="AD408" i="2"/>
  <c r="N473" i="2"/>
  <c r="I791" i="2"/>
  <c r="N791" i="2"/>
  <c r="AD584" i="2"/>
  <c r="AH584" i="2"/>
  <c r="AG584" i="2"/>
  <c r="I684" i="2"/>
  <c r="AD712" i="2"/>
  <c r="AG712" i="2"/>
  <c r="AH712" i="2"/>
  <c r="Q34" i="2"/>
  <c r="Q679" i="2"/>
  <c r="N151" i="2"/>
  <c r="I151" i="2"/>
  <c r="AD368" i="2"/>
  <c r="AH368" i="2"/>
  <c r="AG368" i="2"/>
  <c r="AD607" i="2"/>
  <c r="I641" i="2"/>
  <c r="I483" i="2"/>
  <c r="N483" i="2"/>
  <c r="I122" i="2"/>
  <c r="AD257" i="2"/>
  <c r="AH257" i="2"/>
  <c r="AG257" i="2"/>
  <c r="AD97" i="2"/>
  <c r="AG97" i="2"/>
  <c r="AH97" i="2"/>
  <c r="AG150" i="2"/>
  <c r="AD150" i="2"/>
  <c r="AH150" i="2"/>
  <c r="Q802" i="2"/>
  <c r="I506" i="2"/>
  <c r="I584" i="2"/>
  <c r="N265" i="2"/>
  <c r="I265" i="2"/>
  <c r="Q758" i="2"/>
  <c r="N676" i="2"/>
  <c r="AD684" i="2"/>
  <c r="AG684" i="2"/>
  <c r="AH684" i="2"/>
  <c r="Q263" i="2"/>
  <c r="Q687" i="2"/>
  <c r="N505" i="2"/>
  <c r="Q154" i="2"/>
  <c r="AH124" i="2"/>
  <c r="AD124" i="2"/>
  <c r="AG124" i="2"/>
  <c r="AD249" i="2"/>
  <c r="Q167" i="2"/>
  <c r="AH100" i="2"/>
  <c r="AD100" i="2"/>
  <c r="AG100" i="2"/>
  <c r="I422" i="2"/>
  <c r="N422" i="2"/>
  <c r="I794" i="2"/>
  <c r="Q537" i="2"/>
  <c r="N90" i="2"/>
  <c r="AD758" i="2"/>
  <c r="AG567" i="2"/>
  <c r="AH567" i="2"/>
  <c r="AD567" i="2"/>
  <c r="AD582" i="2"/>
  <c r="AG582" i="2"/>
  <c r="AH582" i="2"/>
  <c r="N207" i="2"/>
  <c r="I207" i="2"/>
  <c r="AD506" i="2"/>
  <c r="AH506" i="2"/>
  <c r="AG506" i="2"/>
  <c r="I423" i="2"/>
  <c r="N423" i="2"/>
  <c r="N250" i="2"/>
  <c r="AH412" i="2"/>
  <c r="AD412" i="2"/>
  <c r="AG412" i="2"/>
  <c r="AG596" i="2"/>
  <c r="AD596" i="2"/>
  <c r="AH596" i="2"/>
  <c r="N468" i="2"/>
  <c r="I468" i="2"/>
  <c r="Q432" i="2"/>
  <c r="AD792" i="2"/>
  <c r="AH792" i="2"/>
  <c r="AG792" i="2"/>
  <c r="N615" i="2"/>
  <c r="I615" i="2"/>
  <c r="AD321" i="2"/>
  <c r="N489" i="2"/>
  <c r="I489" i="2"/>
  <c r="AD160" i="2"/>
  <c r="I608" i="2"/>
  <c r="AD186" i="2"/>
  <c r="AH186" i="2"/>
  <c r="AH187" i="2" s="1"/>
  <c r="AG186" i="2"/>
  <c r="AG187" i="2" s="1"/>
  <c r="Q496" i="2"/>
  <c r="Q638" i="2"/>
  <c r="AD47" i="2"/>
  <c r="I101" i="2"/>
  <c r="I343" i="2"/>
  <c r="Q536" i="2"/>
  <c r="AH492" i="2"/>
  <c r="AD492" i="2"/>
  <c r="AG492" i="2"/>
  <c r="N787" i="2"/>
  <c r="I787" i="2"/>
  <c r="I252" i="2"/>
  <c r="N252" i="2"/>
  <c r="N788" i="2"/>
  <c r="I788" i="2"/>
  <c r="AD276" i="2"/>
  <c r="AG276" i="2"/>
  <c r="AH276" i="2"/>
  <c r="Q601" i="2"/>
  <c r="AD794" i="2"/>
  <c r="AH794" i="2"/>
  <c r="AG794" i="2"/>
  <c r="N83" i="2"/>
  <c r="N517" i="2"/>
  <c r="I517" i="2"/>
  <c r="AG625" i="2"/>
  <c r="AD625" i="2"/>
  <c r="AH625" i="2"/>
  <c r="I421" i="2"/>
  <c r="Q414" i="2"/>
  <c r="N775" i="2"/>
  <c r="I775" i="2"/>
  <c r="AH30" i="2"/>
  <c r="AD30" i="2"/>
  <c r="AG30" i="2"/>
  <c r="I780" i="2"/>
  <c r="AD367" i="2"/>
  <c r="AH367" i="2"/>
  <c r="AG367" i="2"/>
  <c r="AD541" i="2"/>
  <c r="AH541" i="2"/>
  <c r="AG541" i="2"/>
  <c r="N316" i="2"/>
  <c r="I316" i="2"/>
  <c r="Q534" i="2"/>
  <c r="N119" i="2"/>
  <c r="AD489" i="2"/>
  <c r="AG489" i="2"/>
  <c r="AH489" i="2"/>
  <c r="Q163" i="2"/>
  <c r="I715" i="2"/>
  <c r="N715" i="2"/>
  <c r="Q538" i="2"/>
  <c r="Q768" i="2"/>
  <c r="AD460" i="2"/>
  <c r="I602" i="2"/>
  <c r="N602" i="2"/>
  <c r="AD226" i="2"/>
  <c r="AG226" i="2"/>
  <c r="AH226" i="2"/>
  <c r="N29" i="2"/>
  <c r="I29" i="2"/>
  <c r="Q259" i="2"/>
  <c r="Q59" i="2"/>
  <c r="I511" i="2"/>
  <c r="N511" i="2"/>
  <c r="AD162" i="2"/>
  <c r="AH162" i="2"/>
  <c r="AG162" i="2"/>
  <c r="N532" i="2"/>
  <c r="I532" i="2"/>
  <c r="N197" i="2"/>
  <c r="I197" i="2"/>
  <c r="AG773" i="2"/>
  <c r="AD773" i="2"/>
  <c r="AH773" i="2"/>
  <c r="N698" i="2"/>
  <c r="I698" i="2"/>
  <c r="AD148" i="2"/>
  <c r="Q541" i="2"/>
  <c r="I682" i="2"/>
  <c r="N147" i="2"/>
  <c r="I147" i="2"/>
  <c r="I653" i="2"/>
  <c r="N653" i="2"/>
  <c r="I220" i="2"/>
  <c r="N257" i="2"/>
  <c r="AG689" i="2"/>
  <c r="AD689" i="2"/>
  <c r="AH689" i="2"/>
  <c r="Q338" i="2"/>
  <c r="AH259" i="2"/>
  <c r="AG259" i="2"/>
  <c r="AD259" i="2"/>
  <c r="Q655" i="2"/>
  <c r="AD428" i="2"/>
  <c r="AH428" i="2"/>
  <c r="AG428" i="2"/>
  <c r="Q774" i="2"/>
  <c r="AD639" i="2"/>
  <c r="AH639" i="2"/>
  <c r="AG639" i="2"/>
  <c r="AD416" i="2"/>
  <c r="AH416" i="2"/>
  <c r="AG416" i="2"/>
  <c r="AD61" i="2"/>
  <c r="N701" i="2"/>
  <c r="N409" i="2"/>
  <c r="AH314" i="2"/>
  <c r="AD314" i="2"/>
  <c r="AG314" i="2"/>
  <c r="I140" i="2"/>
  <c r="AG242" i="2"/>
  <c r="AD242" i="2"/>
  <c r="AH242" i="2"/>
  <c r="N621" i="2"/>
  <c r="I621" i="2"/>
  <c r="AG665" i="2"/>
  <c r="AD665" i="2"/>
  <c r="AH665" i="2"/>
  <c r="AG663" i="2"/>
  <c r="AH663" i="2"/>
  <c r="AD663" i="2"/>
  <c r="AD369" i="2"/>
  <c r="AD651" i="2"/>
  <c r="AG651" i="2"/>
  <c r="AH651" i="2"/>
  <c r="N288" i="2"/>
  <c r="I524" i="2"/>
  <c r="AD682" i="2"/>
  <c r="Q198" i="2"/>
  <c r="AD312" i="2"/>
  <c r="AH152" i="2"/>
  <c r="AD152" i="2"/>
  <c r="AG152" i="2"/>
  <c r="I107" i="2"/>
  <c r="N107" i="2"/>
  <c r="N460" i="2"/>
  <c r="N203" i="2"/>
  <c r="I203" i="2"/>
  <c r="Q133" i="2"/>
  <c r="N65" i="2"/>
  <c r="AD311" i="2"/>
  <c r="Q510" i="2"/>
  <c r="Q325" i="2"/>
  <c r="N668" i="2"/>
  <c r="N274" i="2"/>
  <c r="I274" i="2"/>
  <c r="I648" i="2"/>
  <c r="N540" i="2"/>
  <c r="I540" i="2"/>
  <c r="I240" i="2"/>
  <c r="N240" i="2"/>
  <c r="N667" i="2"/>
  <c r="AD653" i="2"/>
  <c r="AG653" i="2"/>
  <c r="AH653" i="2"/>
  <c r="AD140" i="2"/>
  <c r="AH140" i="2"/>
  <c r="AG140" i="2"/>
  <c r="AD119" i="2"/>
  <c r="AG119" i="2"/>
  <c r="AH119" i="2"/>
  <c r="AG551" i="2"/>
  <c r="AD551" i="2"/>
  <c r="AH551" i="2"/>
  <c r="AD427" i="2"/>
  <c r="AH427" i="2"/>
  <c r="AG427" i="2"/>
  <c r="Q670" i="2"/>
  <c r="N573" i="2"/>
  <c r="I573" i="2"/>
  <c r="I458" i="2"/>
  <c r="Q138" i="2"/>
  <c r="AD454" i="2"/>
  <c r="AG454" i="2"/>
  <c r="AH454" i="2"/>
  <c r="N224" i="2"/>
  <c r="I224" i="2"/>
  <c r="AD91" i="2"/>
  <c r="AG91" i="2"/>
  <c r="AH91" i="2"/>
  <c r="N142" i="2"/>
  <c r="I142" i="2"/>
  <c r="N708" i="2"/>
  <c r="I310" i="2"/>
  <c r="N746" i="2"/>
  <c r="Q291" i="2"/>
  <c r="I348" i="2"/>
  <c r="N348" i="2"/>
  <c r="N299" i="2"/>
  <c r="I299" i="2"/>
  <c r="AH485" i="2"/>
  <c r="AD485" i="2"/>
  <c r="AG485" i="2"/>
  <c r="I734" i="2"/>
  <c r="N734" i="2"/>
  <c r="AD130" i="2"/>
  <c r="AG130" i="2"/>
  <c r="AH130" i="2"/>
  <c r="AH520" i="2"/>
  <c r="AG520" i="2"/>
  <c r="AD520" i="2"/>
  <c r="N202" i="2"/>
  <c r="I202" i="2"/>
  <c r="N596" i="2"/>
  <c r="Q208" i="2"/>
  <c r="N679" i="2"/>
  <c r="Q193" i="2"/>
  <c r="I164" i="2"/>
  <c r="AD694" i="2"/>
  <c r="AG620" i="2"/>
  <c r="AH620" i="2"/>
  <c r="AD620" i="2"/>
  <c r="N475" i="2"/>
  <c r="Q477" i="2"/>
  <c r="AG547" i="2"/>
  <c r="AD547" i="2"/>
  <c r="AH547" i="2"/>
  <c r="I362" i="2"/>
  <c r="N362" i="2"/>
  <c r="AD534" i="2"/>
  <c r="AH534" i="2"/>
  <c r="AG534" i="2"/>
  <c r="AD579" i="2"/>
  <c r="N554" i="2"/>
  <c r="AD458" i="2"/>
  <c r="AH458" i="2"/>
  <c r="AG458" i="2"/>
  <c r="N752" i="2"/>
  <c r="I752" i="2"/>
  <c r="Q36" i="2"/>
  <c r="Q82" i="2"/>
  <c r="I300" i="2"/>
  <c r="N424" i="2"/>
  <c r="N618" i="2"/>
  <c r="I618" i="2"/>
  <c r="I668" i="2"/>
  <c r="I759" i="2"/>
  <c r="N759" i="2"/>
  <c r="AD671" i="2"/>
  <c r="AH671" i="2"/>
  <c r="AG671" i="2"/>
  <c r="N756" i="2"/>
  <c r="Q470" i="2"/>
  <c r="AG417" i="2"/>
  <c r="AD417" i="2"/>
  <c r="AH417" i="2"/>
  <c r="Q261" i="2"/>
  <c r="I770" i="2"/>
  <c r="N770" i="2"/>
  <c r="AG282" i="2"/>
  <c r="AD282" i="2"/>
  <c r="AH282" i="2"/>
  <c r="Q115" i="2"/>
  <c r="AH446" i="2"/>
  <c r="AG446" i="2"/>
  <c r="AD446" i="2"/>
  <c r="N374" i="2"/>
  <c r="I374" i="2"/>
  <c r="Q480" i="2"/>
  <c r="I801" i="2"/>
  <c r="N801" i="2"/>
  <c r="I398" i="2"/>
  <c r="I217" i="2"/>
  <c r="N217" i="2"/>
  <c r="AH267" i="2"/>
  <c r="AD267" i="2"/>
  <c r="AG267" i="2"/>
  <c r="N321" i="2"/>
  <c r="I321" i="2"/>
  <c r="Q194" i="2"/>
  <c r="Q417" i="2"/>
  <c r="Q747" i="2"/>
  <c r="I174" i="2"/>
  <c r="N174" i="2"/>
  <c r="AH300" i="2"/>
  <c r="AG300" i="2"/>
  <c r="AD300" i="2"/>
  <c r="AD678" i="2"/>
  <c r="I109" i="2"/>
  <c r="AD317" i="2"/>
  <c r="AD680" i="2"/>
  <c r="AG680" i="2"/>
  <c r="AH680" i="2"/>
  <c r="I696" i="2"/>
  <c r="N131" i="2"/>
  <c r="AD382" i="2"/>
  <c r="AG382" i="2"/>
  <c r="AH382" i="2"/>
  <c r="Q22" i="2"/>
  <c r="AH668" i="2"/>
  <c r="AG668" i="2"/>
  <c r="AD668" i="2"/>
  <c r="Q444" i="2"/>
  <c r="Q438" i="2"/>
  <c r="Q640" i="2"/>
  <c r="AG508" i="2"/>
  <c r="AD508" i="2"/>
  <c r="AH508" i="2"/>
  <c r="AH588" i="2"/>
  <c r="AG588" i="2"/>
  <c r="AD588" i="2"/>
  <c r="AD459" i="2"/>
  <c r="AD297" i="2"/>
  <c r="AH297" i="2"/>
  <c r="AG297" i="2"/>
  <c r="Q555" i="2"/>
  <c r="N764" i="2"/>
  <c r="I764" i="2"/>
  <c r="Q277" i="2"/>
  <c r="Q635" i="2"/>
  <c r="N521" i="2"/>
  <c r="I569" i="2"/>
  <c r="AD92" i="2"/>
  <c r="AG92" i="2"/>
  <c r="AH92" i="2"/>
  <c r="AD742" i="2"/>
  <c r="AG742" i="2"/>
  <c r="AH742" i="2"/>
  <c r="Q451" i="2"/>
  <c r="Q745" i="2"/>
  <c r="N796" i="2"/>
  <c r="I796" i="2"/>
  <c r="AG336" i="2"/>
  <c r="AH336" i="2"/>
  <c r="AD336" i="2"/>
  <c r="N301" i="2"/>
  <c r="N306" i="2"/>
  <c r="Q127" i="2"/>
  <c r="I195" i="2"/>
  <c r="N245" i="2"/>
  <c r="I139" i="2"/>
  <c r="N139" i="2"/>
  <c r="AH69" i="2"/>
  <c r="AD69" i="2"/>
  <c r="AG69" i="2"/>
  <c r="N689" i="2"/>
  <c r="I413" i="2"/>
  <c r="N413" i="2"/>
  <c r="N34" i="2"/>
  <c r="I409" i="2"/>
  <c r="N418" i="2"/>
  <c r="Q405" i="2"/>
  <c r="Q373" i="2"/>
  <c r="Q326" i="2"/>
  <c r="AD660" i="2"/>
  <c r="AG660" i="2"/>
  <c r="AH660" i="2"/>
  <c r="N811" i="2"/>
  <c r="P811" i="2" s="1"/>
  <c r="I811" i="2"/>
  <c r="I86" i="2"/>
  <c r="I318" i="2"/>
  <c r="I508" i="2"/>
  <c r="N508" i="2"/>
  <c r="I301" i="2"/>
  <c r="Q447" i="2"/>
  <c r="I83" i="2"/>
  <c r="N686" i="2"/>
  <c r="N70" i="2"/>
  <c r="Q433" i="2"/>
  <c r="I130" i="2"/>
  <c r="AH557" i="2"/>
  <c r="AD557" i="2"/>
  <c r="AG557" i="2"/>
  <c r="AD39" i="2"/>
  <c r="AG39" i="2"/>
  <c r="AH39" i="2"/>
  <c r="AG437" i="2"/>
  <c r="AH437" i="2"/>
  <c r="AD437" i="2"/>
  <c r="AD600" i="2"/>
  <c r="Q691" i="2"/>
  <c r="N166" i="2"/>
  <c r="I166" i="2"/>
  <c r="N37" i="2"/>
  <c r="I37" i="2"/>
  <c r="AD784" i="2"/>
  <c r="AH784" i="2"/>
  <c r="AG784" i="2"/>
  <c r="I102" i="2"/>
  <c r="N102" i="2"/>
  <c r="AD93" i="2"/>
  <c r="AG93" i="2"/>
  <c r="AH93" i="2"/>
  <c r="Q100" i="2"/>
  <c r="AD505" i="2"/>
  <c r="AG505" i="2"/>
  <c r="AH505" i="2"/>
  <c r="AH422" i="2"/>
  <c r="AD422" i="2"/>
  <c r="AG422" i="2"/>
  <c r="N459" i="2"/>
  <c r="N178" i="2"/>
  <c r="I178" i="2"/>
  <c r="Q234" i="2"/>
  <c r="AD245" i="2"/>
  <c r="AG245" i="2"/>
  <c r="AH245" i="2"/>
  <c r="N183" i="2"/>
  <c r="I183" i="2"/>
  <c r="Q375" i="2"/>
  <c r="S548" i="2"/>
  <c r="R548" i="2"/>
  <c r="N502" i="2"/>
  <c r="AD708" i="2"/>
  <c r="AG708" i="2"/>
  <c r="AH708" i="2"/>
  <c r="I397" i="2"/>
  <c r="Q283" i="2"/>
  <c r="Q675" i="2"/>
  <c r="AD288" i="2"/>
  <c r="AD608" i="2"/>
  <c r="AH608" i="2"/>
  <c r="AG608" i="2"/>
  <c r="N660" i="2"/>
  <c r="Q778" i="2"/>
  <c r="AD149" i="2"/>
  <c r="AD99" i="2"/>
  <c r="AG99" i="2"/>
  <c r="AH99" i="2"/>
  <c r="N576" i="2"/>
  <c r="I156" i="2"/>
  <c r="N159" i="2"/>
  <c r="N95" i="2"/>
  <c r="AH63" i="2"/>
  <c r="AD63" i="2"/>
  <c r="AG63" i="2"/>
  <c r="P548" i="2"/>
  <c r="O548" i="2"/>
  <c r="AG195" i="2"/>
  <c r="AH195" i="2"/>
  <c r="AD195" i="2"/>
  <c r="AD664" i="2"/>
  <c r="AG664" i="2"/>
  <c r="AH664" i="2"/>
  <c r="AG385" i="2"/>
  <c r="AD385" i="2"/>
  <c r="AH385" i="2"/>
  <c r="AH604" i="2"/>
  <c r="AD604" i="2"/>
  <c r="AG604" i="2"/>
  <c r="AD397" i="2"/>
  <c r="AG397" i="2"/>
  <c r="AH397" i="2"/>
  <c r="AD332" i="2"/>
  <c r="AG332" i="2"/>
  <c r="AH332" i="2"/>
  <c r="Q110" i="2"/>
  <c r="I128" i="2"/>
  <c r="AH746" i="2"/>
  <c r="AG746" i="2"/>
  <c r="AD746" i="2"/>
  <c r="Q603" i="2"/>
  <c r="AD363" i="2"/>
  <c r="AH363" i="2"/>
  <c r="AG363" i="2"/>
  <c r="Q98" i="2"/>
  <c r="I676" i="2"/>
  <c r="AH518" i="2"/>
  <c r="AD518" i="2"/>
  <c r="AG518" i="2"/>
  <c r="AD634" i="2"/>
  <c r="AH177" i="2"/>
  <c r="AD177" i="2"/>
  <c r="AG177" i="2"/>
  <c r="N233" i="2"/>
  <c r="I233" i="2"/>
  <c r="Q282" i="2"/>
  <c r="AD409" i="2"/>
  <c r="AH200" i="2"/>
  <c r="AG200" i="2"/>
  <c r="AD200" i="2"/>
  <c r="Q597" i="2"/>
  <c r="I84" i="2"/>
  <c r="I50" i="2"/>
  <c r="AD107" i="2"/>
  <c r="AH107" i="2"/>
  <c r="AG107" i="2"/>
  <c r="AG401" i="2"/>
  <c r="AD401" i="2"/>
  <c r="AH401" i="2"/>
  <c r="I525" i="2"/>
  <c r="Q490" i="2"/>
  <c r="N681" i="2"/>
  <c r="I681" i="2"/>
  <c r="I504" i="2"/>
  <c r="AD301" i="2"/>
  <c r="AH301" i="2"/>
  <c r="AG301" i="2"/>
  <c r="AD83" i="2"/>
  <c r="AH83" i="2"/>
  <c r="AG83" i="2"/>
  <c r="Q574" i="2"/>
  <c r="N180" i="2"/>
  <c r="AD219" i="2"/>
  <c r="AH219" i="2"/>
  <c r="AG219" i="2"/>
  <c r="N442" i="2"/>
  <c r="I442" i="2"/>
  <c r="I502" i="2"/>
  <c r="AD674" i="2"/>
  <c r="AD711" i="2"/>
  <c r="AG711" i="2"/>
  <c r="AH711" i="2"/>
  <c r="N160" i="2"/>
  <c r="AG262" i="2"/>
  <c r="AH262" i="2"/>
  <c r="AD262" i="2"/>
  <c r="N571" i="2"/>
  <c r="I571" i="2"/>
  <c r="N26" i="2"/>
  <c r="I26" i="2"/>
  <c r="AD709" i="2"/>
  <c r="AH709" i="2"/>
  <c r="AG709" i="2"/>
  <c r="N364" i="2"/>
  <c r="AD563" i="2"/>
  <c r="AH563" i="2"/>
  <c r="AG563" i="2"/>
  <c r="Q630" i="2"/>
  <c r="AH478" i="2"/>
  <c r="AG478" i="2"/>
  <c r="AD478" i="2"/>
  <c r="I559" i="2"/>
  <c r="AG676" i="2"/>
  <c r="AH676" i="2"/>
  <c r="AD676" i="2"/>
  <c r="I95" i="2"/>
  <c r="N498" i="2"/>
  <c r="I498" i="2"/>
  <c r="AH50" i="2"/>
  <c r="AD50" i="2"/>
  <c r="AG50" i="2"/>
  <c r="Q776" i="2"/>
  <c r="N390" i="2"/>
  <c r="N631" i="2"/>
  <c r="I631" i="2"/>
  <c r="AD453" i="2"/>
  <c r="AG453" i="2"/>
  <c r="AH453" i="2"/>
  <c r="AD19" i="2"/>
  <c r="AH19" i="2"/>
  <c r="AG19" i="2"/>
  <c r="I667" i="2"/>
  <c r="I509" i="2"/>
  <c r="N509" i="2"/>
  <c r="I239" i="2"/>
  <c r="N609" i="2"/>
  <c r="AD411" i="2"/>
  <c r="AD633" i="2"/>
  <c r="AG633" i="2"/>
  <c r="AH633" i="2"/>
  <c r="AD502" i="2"/>
  <c r="Q463" i="2"/>
  <c r="I755" i="2"/>
  <c r="I757" i="2"/>
  <c r="N757" i="2"/>
  <c r="N125" i="2"/>
  <c r="I125" i="2"/>
  <c r="N464" i="2"/>
  <c r="I464" i="2"/>
  <c r="N520" i="2"/>
  <c r="I695" i="2"/>
  <c r="N695" i="2"/>
  <c r="Q492" i="2"/>
  <c r="AD82" i="2"/>
  <c r="AG82" i="2"/>
  <c r="AH82" i="2"/>
  <c r="N531" i="2"/>
  <c r="Q219" i="2"/>
  <c r="I286" i="2"/>
  <c r="N286" i="2"/>
  <c r="I275" i="2"/>
  <c r="N275" i="2"/>
  <c r="N790" i="2"/>
  <c r="I790" i="2"/>
  <c r="AH133" i="2"/>
  <c r="AD133" i="2"/>
  <c r="AG133" i="2"/>
  <c r="I505" i="2"/>
  <c r="AH467" i="2"/>
  <c r="AG467" i="2"/>
  <c r="AD467" i="2"/>
  <c r="AD714" i="2"/>
  <c r="AH714" i="2"/>
  <c r="AG714" i="2"/>
  <c r="AD424" i="2"/>
  <c r="AG76" i="2"/>
  <c r="AH76" i="2"/>
  <c r="AD76" i="2"/>
  <c r="N693" i="2"/>
  <c r="I693" i="2"/>
  <c r="I389" i="2"/>
  <c r="AG337" i="2"/>
  <c r="AH337" i="2"/>
  <c r="AD337" i="2"/>
  <c r="AD770" i="2"/>
  <c r="Q446" i="2"/>
  <c r="N204" i="2"/>
  <c r="Q75" i="2"/>
  <c r="AD179" i="2"/>
  <c r="AG179" i="2"/>
  <c r="AH179" i="2"/>
  <c r="AG529" i="2"/>
  <c r="AD529" i="2"/>
  <c r="AH529" i="2"/>
  <c r="I369" i="2"/>
  <c r="N369" i="2"/>
  <c r="AD575" i="2"/>
  <c r="AD642" i="2"/>
  <c r="AG642" i="2"/>
  <c r="AH642" i="2"/>
  <c r="I554" i="2"/>
  <c r="N449" i="2"/>
  <c r="I449" i="2"/>
  <c r="I545" i="2"/>
  <c r="N545" i="2"/>
  <c r="AD578" i="2"/>
  <c r="AG578" i="2"/>
  <c r="AH578" i="2"/>
  <c r="Q172" i="2"/>
  <c r="AD131" i="2"/>
  <c r="AG131" i="2"/>
  <c r="AH131" i="2"/>
  <c r="N619" i="2"/>
  <c r="I531" i="2"/>
  <c r="N420" i="2"/>
  <c r="N33" i="2"/>
  <c r="AD85" i="2"/>
  <c r="AH85" i="2"/>
  <c r="AG85" i="2"/>
  <c r="Q546" i="2"/>
  <c r="AD509" i="2"/>
  <c r="AD577" i="2"/>
  <c r="AG577" i="2"/>
  <c r="AH577" i="2"/>
  <c r="Q258" i="2"/>
  <c r="AD325" i="2"/>
  <c r="AH325" i="2"/>
  <c r="AG325" i="2"/>
  <c r="AD418" i="2"/>
  <c r="AG418" i="2"/>
  <c r="AH418" i="2"/>
  <c r="AH768" i="2"/>
  <c r="AG768" i="2"/>
  <c r="AD768" i="2"/>
  <c r="N58" i="2"/>
  <c r="AD42" i="2"/>
  <c r="AH42" i="2"/>
  <c r="AG42" i="2"/>
  <c r="I363" i="2"/>
  <c r="N363" i="2"/>
  <c r="AD95" i="2"/>
  <c r="AH756" i="2"/>
  <c r="AD756" i="2"/>
  <c r="AG756" i="2"/>
  <c r="I672" i="2"/>
  <c r="N672" i="2"/>
  <c r="N600" i="2"/>
  <c r="R733" i="2"/>
  <c r="S733" i="2"/>
  <c r="N450" i="2"/>
  <c r="I450" i="2"/>
  <c r="AD29" i="2"/>
  <c r="AD593" i="2"/>
  <c r="AG593" i="2"/>
  <c r="AH593" i="2"/>
  <c r="AD667" i="2"/>
  <c r="AH667" i="2"/>
  <c r="AG667" i="2"/>
  <c r="N66" i="2"/>
  <c r="I66" i="2"/>
  <c r="I420" i="2"/>
  <c r="I455" i="2"/>
  <c r="N779" i="2"/>
  <c r="N685" i="2"/>
  <c r="I685" i="2"/>
  <c r="AH284" i="2"/>
  <c r="AG284" i="2"/>
  <c r="AD284" i="2"/>
  <c r="AD171" i="2"/>
  <c r="AG292" i="2"/>
  <c r="AH292" i="2"/>
  <c r="AD292" i="2"/>
  <c r="I296" i="2"/>
  <c r="N296" i="2"/>
  <c r="AD554" i="2"/>
  <c r="N647" i="2"/>
  <c r="O513" i="2"/>
  <c r="P513" i="2"/>
  <c r="N639" i="2"/>
  <c r="I391" i="2"/>
  <c r="N391" i="2"/>
  <c r="AD521" i="2"/>
  <c r="AD167" i="2"/>
  <c r="AG167" i="2"/>
  <c r="AH167" i="2"/>
  <c r="Q663" i="2"/>
  <c r="AD531" i="2"/>
  <c r="AG531" i="2"/>
  <c r="AH531" i="2"/>
  <c r="I566" i="2"/>
  <c r="AH511" i="2"/>
  <c r="AG511" i="2"/>
  <c r="AD511" i="2"/>
  <c r="N337" i="2"/>
  <c r="Q14" i="2"/>
  <c r="Q605" i="2"/>
  <c r="AG461" i="2"/>
  <c r="AD461" i="2"/>
  <c r="AH461" i="2"/>
  <c r="N812" i="2"/>
  <c r="P812" i="2" s="1"/>
  <c r="I812" i="2"/>
  <c r="I725" i="2"/>
  <c r="N725" i="2"/>
  <c r="I751" i="2"/>
  <c r="N751" i="2"/>
  <c r="N158" i="2"/>
  <c r="N634" i="2"/>
  <c r="AD355" i="2"/>
  <c r="AG355" i="2"/>
  <c r="AH355" i="2"/>
  <c r="AD372" i="2"/>
  <c r="AG372" i="2"/>
  <c r="AH372" i="2"/>
  <c r="AG103" i="2"/>
  <c r="AH103" i="2"/>
  <c r="AD103" i="2"/>
  <c r="Q560" i="2"/>
  <c r="AD666" i="2"/>
  <c r="AD142" i="2"/>
  <c r="AG142" i="2"/>
  <c r="AH142" i="2"/>
  <c r="N482" i="2"/>
  <c r="I482" i="2"/>
  <c r="AG438" i="2"/>
  <c r="AD438" i="2"/>
  <c r="AH438" i="2"/>
  <c r="AD275" i="2"/>
  <c r="AG275" i="2"/>
  <c r="AH275" i="2"/>
  <c r="AG441" i="2"/>
  <c r="AD441" i="2"/>
  <c r="AH441" i="2"/>
  <c r="AD765" i="2"/>
  <c r="AH765" i="2"/>
  <c r="AG765" i="2"/>
  <c r="I575" i="2"/>
  <c r="N575" i="2"/>
  <c r="AG800" i="2"/>
  <c r="AH800" i="2"/>
  <c r="AD800" i="2"/>
  <c r="N784" i="2"/>
  <c r="AH570" i="2"/>
  <c r="AD570" i="2"/>
  <c r="AG570" i="2"/>
  <c r="Q295" i="2"/>
  <c r="Q64" i="2"/>
  <c r="Q626" i="2"/>
  <c r="Q121" i="2"/>
  <c r="AG574" i="2"/>
  <c r="AD574" i="2"/>
  <c r="AH574" i="2"/>
  <c r="Q479" i="2"/>
  <c r="Q124" i="2"/>
  <c r="AD761" i="2"/>
  <c r="AH761" i="2"/>
  <c r="AG761" i="2"/>
  <c r="AD193" i="2"/>
  <c r="AH193" i="2"/>
  <c r="AG193" i="2"/>
  <c r="AD36" i="2"/>
  <c r="AG36" i="2"/>
  <c r="AH36" i="2"/>
  <c r="R513" i="2"/>
  <c r="S513" i="2"/>
  <c r="Q221" i="2"/>
  <c r="Q384" i="2"/>
  <c r="I268" i="2"/>
  <c r="I97" i="2"/>
  <c r="N97" i="2"/>
  <c r="I49" i="2"/>
  <c r="N49" i="2"/>
  <c r="I533" i="2"/>
  <c r="N533" i="2"/>
  <c r="AD354" i="2"/>
  <c r="AH354" i="2"/>
  <c r="AG354" i="2"/>
  <c r="N46" i="2"/>
  <c r="Q104" i="2"/>
  <c r="Q331" i="2"/>
  <c r="AD717" i="2"/>
  <c r="AH717" i="2"/>
  <c r="AG717" i="2"/>
  <c r="AD123" i="2"/>
  <c r="AH123" i="2"/>
  <c r="AG123" i="2"/>
  <c r="AG760" i="2"/>
  <c r="AH760" i="2"/>
  <c r="AD760" i="2"/>
  <c r="I111" i="2"/>
  <c r="I342" i="2"/>
  <c r="AD566" i="2"/>
  <c r="AH566" i="2"/>
  <c r="AG566" i="2"/>
  <c r="I646" i="2"/>
  <c r="N646" i="2"/>
  <c r="AH779" i="2"/>
  <c r="AD779" i="2"/>
  <c r="AG779" i="2"/>
  <c r="Q330" i="2"/>
  <c r="AD98" i="2"/>
  <c r="AH98" i="2"/>
  <c r="AG98" i="2"/>
  <c r="AD702" i="2"/>
  <c r="AH702" i="2"/>
  <c r="AG702" i="2"/>
  <c r="N772" i="2"/>
  <c r="I772" i="2"/>
  <c r="AD431" i="2"/>
  <c r="AH431" i="2"/>
  <c r="AG431" i="2"/>
  <c r="N227" i="2"/>
  <c r="I227" i="2"/>
  <c r="I666" i="2"/>
  <c r="N22" i="2"/>
  <c r="AD21" i="2"/>
  <c r="Q117" i="2"/>
  <c r="AG442" i="2"/>
  <c r="AH442" i="2"/>
  <c r="AD442" i="2"/>
  <c r="AH278" i="2"/>
  <c r="AG278" i="2"/>
  <c r="AD278" i="2"/>
  <c r="AH71" i="2"/>
  <c r="AD71" i="2"/>
  <c r="AG71" i="2"/>
  <c r="N196" i="2"/>
  <c r="N443" i="2"/>
  <c r="I443" i="2"/>
  <c r="AD589" i="2"/>
  <c r="AH589" i="2"/>
  <c r="AG589" i="2"/>
  <c r="Q119" i="2"/>
  <c r="I622" i="2"/>
  <c r="N388" i="2"/>
  <c r="AD753" i="2"/>
  <c r="AG753" i="2"/>
  <c r="AH753" i="2"/>
  <c r="AD250" i="2"/>
  <c r="AG250" i="2"/>
  <c r="AH250" i="2"/>
  <c r="N91" i="2"/>
  <c r="Q718" i="2"/>
  <c r="AD111" i="2"/>
  <c r="AD342" i="2"/>
  <c r="AH342" i="2"/>
  <c r="AG342" i="2"/>
  <c r="Q76" i="2"/>
  <c r="N242" i="2"/>
  <c r="N226" i="2"/>
  <c r="AH196" i="2"/>
  <c r="AD196" i="2"/>
  <c r="AG196" i="2"/>
  <c r="AH510" i="2"/>
  <c r="AD510" i="2"/>
  <c r="AG510" i="2"/>
  <c r="AD303" i="2"/>
  <c r="Q751" i="2"/>
  <c r="AH279" i="2"/>
  <c r="AG279" i="2"/>
  <c r="AD279" i="2"/>
  <c r="Q99" i="2"/>
  <c r="Q314" i="2"/>
  <c r="I379" i="2"/>
  <c r="N379" i="2"/>
  <c r="I271" i="2"/>
  <c r="I175" i="2"/>
  <c r="AD326" i="2"/>
  <c r="AD104" i="2"/>
  <c r="N627" i="2"/>
  <c r="AD724" i="2"/>
  <c r="I158" i="2"/>
  <c r="N81" i="2"/>
  <c r="AD138" i="2"/>
  <c r="AG138" i="2"/>
  <c r="AH138" i="2"/>
  <c r="AD798" i="2"/>
  <c r="AH798" i="2"/>
  <c r="AG798" i="2"/>
  <c r="AD504" i="2"/>
  <c r="P628" i="2"/>
  <c r="O628" i="2"/>
  <c r="N599" i="2"/>
  <c r="I599" i="2"/>
  <c r="N776" i="2"/>
  <c r="AG75" i="2"/>
  <c r="AD75" i="2"/>
  <c r="AH75" i="2"/>
  <c r="AH469" i="2"/>
  <c r="AD469" i="2"/>
  <c r="AG469" i="2"/>
  <c r="N735" i="2"/>
  <c r="I735" i="2"/>
  <c r="N272" i="2"/>
  <c r="I272" i="2"/>
  <c r="Q561" i="2"/>
  <c r="I798" i="2"/>
  <c r="N798" i="2"/>
  <c r="N433" i="2"/>
  <c r="AG435" i="2"/>
  <c r="AD435" i="2"/>
  <c r="AH435" i="2"/>
  <c r="AD452" i="2"/>
  <c r="AD457" i="2"/>
  <c r="AG457" i="2"/>
  <c r="AH457" i="2"/>
  <c r="AD568" i="2"/>
  <c r="Q225" i="2"/>
  <c r="AD638" i="2"/>
  <c r="AH638" i="2"/>
  <c r="AG638" i="2"/>
  <c r="AD652" i="2"/>
  <c r="AG652" i="2"/>
  <c r="AH652" i="2"/>
  <c r="AD394" i="2"/>
  <c r="AG657" i="2"/>
  <c r="AH657" i="2"/>
  <c r="AD657" i="2"/>
  <c r="AG230" i="2"/>
  <c r="AH230" i="2"/>
  <c r="AD230" i="2"/>
  <c r="AD361" i="2"/>
  <c r="Q51" i="2"/>
  <c r="Q180" i="2"/>
  <c r="N490" i="2"/>
  <c r="N744" i="2"/>
  <c r="AH378" i="2"/>
  <c r="AG378" i="2"/>
  <c r="AD378" i="2"/>
  <c r="AG565" i="2"/>
  <c r="AD565" i="2"/>
  <c r="AH565" i="2"/>
  <c r="AD379" i="2"/>
  <c r="AG379" i="2"/>
  <c r="AH379" i="2"/>
  <c r="AD646" i="2"/>
  <c r="AG646" i="2"/>
  <c r="AH646" i="2"/>
  <c r="Q18" i="2"/>
  <c r="AH217" i="2"/>
  <c r="AD217" i="2"/>
  <c r="AG217" i="2"/>
  <c r="I555" i="2"/>
  <c r="N555" i="2"/>
  <c r="AH220" i="2"/>
  <c r="AD220" i="2"/>
  <c r="AG220" i="2"/>
  <c r="Q162" i="2"/>
  <c r="Q344" i="2"/>
  <c r="AG383" i="2"/>
  <c r="AH383" i="2"/>
  <c r="AD383" i="2"/>
  <c r="AD254" i="2"/>
  <c r="AH254" i="2"/>
  <c r="AG254" i="2"/>
  <c r="N589" i="2"/>
  <c r="N69" i="2"/>
  <c r="N429" i="2"/>
  <c r="I814" i="2"/>
  <c r="N814" i="2"/>
  <c r="P814" i="2" s="1"/>
  <c r="N295" i="2"/>
  <c r="N163" i="2"/>
  <c r="AH239" i="2"/>
  <c r="AG239" i="2"/>
  <c r="AD239" i="2"/>
  <c r="AH659" i="2"/>
  <c r="AD659" i="2"/>
  <c r="AG659" i="2"/>
  <c r="N620" i="2"/>
  <c r="AD218" i="2"/>
  <c r="AG218" i="2"/>
  <c r="AH218" i="2"/>
  <c r="Q583" i="2"/>
  <c r="I663" i="2"/>
  <c r="N663" i="2"/>
  <c r="AD347" i="2"/>
  <c r="N767" i="2"/>
  <c r="AD377" i="2"/>
  <c r="AH377" i="2"/>
  <c r="AG377" i="2"/>
  <c r="Q519" i="2"/>
  <c r="N417" i="2"/>
  <c r="AG719" i="2"/>
  <c r="AH719" i="2"/>
  <c r="AD719" i="2"/>
  <c r="AG635" i="2"/>
  <c r="AD635" i="2"/>
  <c r="AH635" i="2"/>
  <c r="N246" i="2"/>
  <c r="I246" i="2"/>
  <c r="Q754" i="2"/>
  <c r="AD404" i="2"/>
  <c r="AG404" i="2"/>
  <c r="AH404" i="2"/>
  <c r="AD693" i="2"/>
  <c r="AG693" i="2"/>
  <c r="AH693" i="2"/>
  <c r="AH716" i="2"/>
  <c r="AD716" i="2"/>
  <c r="AG716" i="2"/>
  <c r="AG35" i="2"/>
  <c r="AH35" i="2"/>
  <c r="AD35" i="2"/>
  <c r="N536" i="2"/>
  <c r="AG263" i="2"/>
  <c r="AD263" i="2"/>
  <c r="AH263" i="2"/>
  <c r="AD174" i="2"/>
  <c r="AG484" i="2"/>
  <c r="AD484" i="2"/>
  <c r="AH484" i="2"/>
  <c r="AD675" i="2"/>
  <c r="AG675" i="2"/>
  <c r="AH675" i="2"/>
  <c r="I674" i="2"/>
  <c r="N674" i="2"/>
  <c r="AD170" i="2"/>
  <c r="AG170" i="2"/>
  <c r="AH170" i="2"/>
  <c r="AG573" i="2"/>
  <c r="AD573" i="2"/>
  <c r="AH573" i="2"/>
  <c r="N435" i="2"/>
  <c r="N644" i="2"/>
  <c r="AD687" i="2"/>
  <c r="AG687" i="2"/>
  <c r="AH687" i="2"/>
  <c r="AD134" i="2"/>
  <c r="N407" i="2"/>
  <c r="Q703" i="2"/>
  <c r="I235" i="2"/>
  <c r="AD256" i="2"/>
  <c r="N822" i="2"/>
  <c r="P822" i="2" s="1"/>
  <c r="I822" i="2"/>
  <c r="I821" i="2" s="1"/>
  <c r="H821" i="2"/>
  <c r="N821" i="2" s="1"/>
  <c r="AH228" i="2"/>
  <c r="AG228" i="2"/>
  <c r="AD228" i="2"/>
  <c r="I339" i="2"/>
  <c r="AD129" i="2"/>
  <c r="AH129" i="2"/>
  <c r="AG129" i="2"/>
  <c r="AD225" i="2"/>
  <c r="AH225" i="2"/>
  <c r="AG225" i="2"/>
  <c r="AG725" i="2"/>
  <c r="AD725" i="2"/>
  <c r="AH725" i="2"/>
  <c r="I733" i="2"/>
  <c r="N733" i="2"/>
  <c r="N361" i="2"/>
  <c r="I361" i="2"/>
  <c r="Q578" i="2"/>
  <c r="Q782" i="2"/>
  <c r="AD598" i="2"/>
  <c r="N62" i="2"/>
  <c r="I62" i="2"/>
  <c r="AH357" i="2"/>
  <c r="AD357" i="2"/>
  <c r="AG357" i="2"/>
  <c r="Q415" i="2"/>
  <c r="Q761" i="2"/>
  <c r="Q249" i="2"/>
  <c r="Q494" i="2"/>
  <c r="I223" i="2"/>
  <c r="N223" i="2"/>
  <c r="I293" i="2"/>
  <c r="N293" i="2"/>
  <c r="I736" i="2"/>
  <c r="N736" i="2"/>
  <c r="AH615" i="2"/>
  <c r="AD615" i="2"/>
  <c r="AG615" i="2"/>
  <c r="AG366" i="2"/>
  <c r="AD366" i="2"/>
  <c r="AH366" i="2"/>
  <c r="AD227" i="2"/>
  <c r="AH227" i="2"/>
  <c r="AG227" i="2"/>
  <c r="AD51" i="2"/>
  <c r="AD757" i="2"/>
  <c r="AH757" i="2"/>
  <c r="AG757" i="2"/>
  <c r="AD344" i="2"/>
  <c r="I810" i="2"/>
  <c r="N810" i="2"/>
  <c r="P810" i="2" s="1"/>
  <c r="N21" i="2"/>
  <c r="I248" i="2"/>
  <c r="N18" i="2"/>
  <c r="N59" i="2"/>
  <c r="AD801" i="2"/>
  <c r="AD161" i="2"/>
  <c r="AH84" i="2"/>
  <c r="AG84" i="2"/>
  <c r="AD84" i="2"/>
  <c r="AG464" i="2"/>
  <c r="AD464" i="2"/>
  <c r="AH464" i="2"/>
  <c r="I737" i="2"/>
  <c r="N737" i="2"/>
  <c r="AD555" i="2"/>
  <c r="AG555" i="2"/>
  <c r="AH555" i="2"/>
  <c r="AG64" i="2"/>
  <c r="AH64" i="2"/>
  <c r="AD64" i="2"/>
  <c r="AH202" i="2"/>
  <c r="AG202" i="2"/>
  <c r="AD202" i="2"/>
  <c r="AD80" i="2"/>
  <c r="AH80" i="2"/>
  <c r="AG80" i="2"/>
  <c r="AG172" i="2"/>
  <c r="AD172" i="2"/>
  <c r="AH172" i="2"/>
  <c r="AD286" i="2"/>
  <c r="AG286" i="2"/>
  <c r="AH286" i="2"/>
  <c r="N477" i="2"/>
  <c r="I658" i="2"/>
  <c r="N444" i="2"/>
  <c r="AD18" i="2"/>
  <c r="AD788" i="2"/>
  <c r="Q592" i="2"/>
  <c r="N539" i="2"/>
  <c r="I539" i="2"/>
  <c r="N80" i="2"/>
  <c r="I80" i="2"/>
  <c r="Q281" i="2"/>
  <c r="N661" i="2"/>
  <c r="I661" i="2"/>
  <c r="I264" i="2"/>
  <c r="N264" i="2"/>
  <c r="AD759" i="2"/>
  <c r="N699" i="2"/>
  <c r="N303" i="2"/>
  <c r="I800" i="2"/>
  <c r="N800" i="2"/>
  <c r="AG351" i="2"/>
  <c r="AD351" i="2"/>
  <c r="AH351" i="2"/>
  <c r="N124" i="2"/>
  <c r="AD432" i="2"/>
  <c r="AG432" i="2"/>
  <c r="AH432" i="2"/>
  <c r="I785" i="2"/>
  <c r="AH466" i="2"/>
  <c r="AG466" i="2"/>
  <c r="AD466" i="2"/>
  <c r="Q565" i="2"/>
  <c r="AD610" i="2"/>
  <c r="AH610" i="2"/>
  <c r="AG610" i="2"/>
  <c r="N104" i="2"/>
  <c r="N48" i="2"/>
  <c r="AD261" i="2"/>
  <c r="AD132" i="2"/>
  <c r="AG132" i="2"/>
  <c r="AH132" i="2"/>
  <c r="AD500" i="2"/>
  <c r="I477" i="2"/>
  <c r="AD52" i="2"/>
  <c r="AH52" i="2"/>
  <c r="AG52" i="2"/>
  <c r="N783" i="2"/>
  <c r="N258" i="2"/>
  <c r="Q106" i="2"/>
  <c r="I302" i="2"/>
  <c r="AD696" i="2"/>
  <c r="AG696" i="2"/>
  <c r="AH696" i="2"/>
  <c r="N141" i="2"/>
  <c r="I141" i="2"/>
  <c r="N75" i="2"/>
  <c r="Q74" i="2"/>
  <c r="Q69" i="2"/>
  <c r="N446" i="2"/>
  <c r="AD527" i="2"/>
  <c r="AH527" i="2"/>
  <c r="AG527" i="2"/>
  <c r="I356" i="2"/>
  <c r="N356" i="2"/>
  <c r="I332" i="2"/>
  <c r="N332" i="2"/>
  <c r="N447" i="2"/>
  <c r="I447" i="2"/>
  <c r="AD477" i="2"/>
  <c r="AD495" i="2"/>
  <c r="AH495" i="2"/>
  <c r="AG495" i="2"/>
  <c r="N579" i="2"/>
  <c r="I384" i="2"/>
  <c r="N384" i="2"/>
  <c r="I307" i="2"/>
  <c r="N298" i="2"/>
  <c r="I298" i="2"/>
  <c r="AD643" i="2"/>
  <c r="AG643" i="2"/>
  <c r="AH643" i="2"/>
  <c r="N503" i="2"/>
  <c r="I503" i="2"/>
  <c r="AD490" i="2"/>
  <c r="AG490" i="2"/>
  <c r="AH490" i="2"/>
  <c r="N688" i="2"/>
  <c r="AD587" i="2"/>
  <c r="AD25" i="2"/>
  <c r="AD641" i="2"/>
  <c r="AG641" i="2"/>
  <c r="AH641" i="2"/>
  <c r="AD497" i="2"/>
  <c r="AH497" i="2"/>
  <c r="AG497" i="2"/>
  <c r="N416" i="2"/>
  <c r="N280" i="2"/>
  <c r="I280" i="2"/>
  <c r="AD122" i="2"/>
  <c r="AH122" i="2"/>
  <c r="AG122" i="2"/>
  <c r="AD81" i="2"/>
  <c r="N408" i="2"/>
  <c r="I25" i="2"/>
  <c r="N25" i="2"/>
  <c r="AH524" i="2"/>
  <c r="AG524" i="2"/>
  <c r="AD524" i="2"/>
  <c r="AD776" i="2"/>
  <c r="N73" i="2"/>
  <c r="AD348" i="2"/>
  <c r="AG348" i="2"/>
  <c r="AH348" i="2"/>
  <c r="N552" i="2"/>
  <c r="AD33" i="2"/>
  <c r="AG33" i="2"/>
  <c r="AH33" i="2"/>
  <c r="AG199" i="2"/>
  <c r="AD199" i="2"/>
  <c r="AH199" i="2"/>
  <c r="Q694" i="2"/>
  <c r="N625" i="2"/>
  <c r="N103" i="2"/>
  <c r="N632" i="2"/>
  <c r="I632" i="2"/>
  <c r="I163" i="2"/>
  <c r="AD283" i="2"/>
  <c r="N355" i="2"/>
  <c r="Q272" i="2"/>
  <c r="N61" i="2"/>
  <c r="N47" i="2"/>
  <c r="N768" i="2"/>
  <c r="AH774" i="2"/>
  <c r="AD774" i="2"/>
  <c r="AG774" i="2"/>
  <c r="AG670" i="2"/>
  <c r="AD670" i="2"/>
  <c r="AH670" i="2"/>
  <c r="Q722" i="2"/>
  <c r="AD116" i="2"/>
  <c r="AH116" i="2"/>
  <c r="AG116" i="2"/>
  <c r="N742" i="2"/>
  <c r="P476" i="2"/>
  <c r="O476" i="2"/>
  <c r="N583" i="2"/>
  <c r="AD430" i="2"/>
  <c r="AD561" i="2"/>
  <c r="AG561" i="2"/>
  <c r="AH561" i="2"/>
  <c r="N189" i="2"/>
  <c r="I189" i="2"/>
  <c r="AD486" i="2"/>
  <c r="AH169" i="2"/>
  <c r="AG169" i="2"/>
  <c r="AD169" i="2"/>
  <c r="N297" i="2"/>
  <c r="AD248" i="2"/>
  <c r="AG248" i="2"/>
  <c r="AH248" i="2"/>
  <c r="AD163" i="2"/>
  <c r="AG163" i="2"/>
  <c r="AH163" i="2"/>
  <c r="AD483" i="2"/>
  <c r="AG483" i="2"/>
  <c r="AH483" i="2"/>
  <c r="AD387" i="2"/>
  <c r="AH387" i="2"/>
  <c r="AG387" i="2"/>
  <c r="N745" i="2"/>
  <c r="I745" i="2"/>
  <c r="I377" i="2"/>
  <c r="I322" i="2"/>
  <c r="N322" i="2"/>
  <c r="AD358" i="2"/>
  <c r="AH358" i="2"/>
  <c r="AG358" i="2"/>
  <c r="N351" i="2"/>
  <c r="AH151" i="2"/>
  <c r="AG151" i="2"/>
  <c r="AD151" i="2"/>
  <c r="AD296" i="2"/>
  <c r="AH296" i="2"/>
  <c r="AG296" i="2"/>
  <c r="I113" i="2"/>
  <c r="I278" i="2"/>
  <c r="N278" i="2"/>
  <c r="I657" i="2"/>
  <c r="N448" i="2"/>
  <c r="I448" i="2"/>
  <c r="Q116" i="2"/>
  <c r="N486" i="2"/>
  <c r="N629" i="2"/>
  <c r="N165" i="2"/>
  <c r="AG700" i="2"/>
  <c r="AH700" i="2"/>
  <c r="AD700" i="2"/>
  <c r="N470" i="2"/>
  <c r="AH562" i="2"/>
  <c r="AG562" i="2"/>
  <c r="AD562" i="2"/>
  <c r="AD710" i="2"/>
  <c r="AH710" i="2"/>
  <c r="AG710" i="2"/>
  <c r="N721" i="2"/>
  <c r="I347" i="2"/>
  <c r="N347" i="2"/>
  <c r="AH194" i="2"/>
  <c r="AD194" i="2"/>
  <c r="AG194" i="2"/>
  <c r="I558" i="2"/>
  <c r="N558" i="2"/>
  <c r="AG594" i="2"/>
  <c r="AD594" i="2"/>
  <c r="AH594" i="2"/>
  <c r="I120" i="2"/>
  <c r="I429" i="2"/>
  <c r="N690" i="2"/>
  <c r="I690" i="2"/>
  <c r="I650" i="2"/>
  <c r="N650" i="2"/>
  <c r="I541" i="2"/>
  <c r="N541" i="2"/>
  <c r="Q441" i="2"/>
  <c r="AG89" i="2"/>
  <c r="AH89" i="2"/>
  <c r="AD89" i="2"/>
  <c r="Q357" i="2"/>
  <c r="N208" i="2"/>
  <c r="AD310" i="2"/>
  <c r="AG310" i="2"/>
  <c r="AH310" i="2"/>
  <c r="AD681" i="2"/>
  <c r="AH681" i="2"/>
  <c r="AG681" i="2"/>
  <c r="I432" i="2"/>
  <c r="N432" i="2"/>
  <c r="N87" i="2"/>
  <c r="I544" i="2"/>
  <c r="Q222" i="2"/>
  <c r="AD164" i="2"/>
  <c r="AH164" i="2"/>
  <c r="AG164" i="2"/>
  <c r="Q212" i="2"/>
  <c r="N133" i="2"/>
  <c r="I121" i="2"/>
  <c r="N121" i="2"/>
  <c r="N456" i="2"/>
  <c r="I456" i="2"/>
  <c r="AD783" i="2"/>
  <c r="AH783" i="2"/>
  <c r="AG783" i="2"/>
  <c r="N149" i="2"/>
  <c r="N259" i="2"/>
  <c r="N261" i="2"/>
  <c r="AD178" i="2"/>
  <c r="AH178" i="2"/>
  <c r="AG178" i="2"/>
  <c r="AD662" i="2"/>
  <c r="AH662" i="2"/>
  <c r="AG662" i="2"/>
  <c r="AH386" i="2"/>
  <c r="AG386" i="2"/>
  <c r="AD386" i="2"/>
  <c r="AD429" i="2"/>
  <c r="AH429" i="2"/>
  <c r="AG429" i="2"/>
  <c r="N763" i="2"/>
  <c r="I763" i="2"/>
  <c r="AH265" i="2"/>
  <c r="AG265" i="2"/>
  <c r="AD265" i="2"/>
  <c r="N750" i="2"/>
  <c r="Q230" i="2"/>
  <c r="I744" i="2"/>
  <c r="AH181" i="2"/>
  <c r="AG181" i="2"/>
  <c r="AD181" i="2"/>
  <c r="Q719" i="2"/>
  <c r="N269" i="2"/>
  <c r="I269" i="2"/>
  <c r="I463" i="2"/>
  <c r="N463" i="2"/>
  <c r="I749" i="2"/>
  <c r="AD544" i="2"/>
  <c r="AH544" i="2"/>
  <c r="AG544" i="2"/>
  <c r="N626" i="2"/>
  <c r="I626" i="2"/>
  <c r="I132" i="2"/>
  <c r="I731" i="2"/>
  <c r="N731" i="2"/>
  <c r="AG519" i="2"/>
  <c r="AD519" i="2"/>
  <c r="AH519" i="2"/>
  <c r="AH644" i="2"/>
  <c r="AD644" i="2"/>
  <c r="AG644" i="2"/>
  <c r="AD581" i="2"/>
  <c r="AH581" i="2"/>
  <c r="AG581" i="2"/>
  <c r="I773" i="2"/>
  <c r="AH523" i="2"/>
  <c r="AD523" i="2"/>
  <c r="AG523" i="2"/>
  <c r="N758" i="2"/>
  <c r="AD721" i="2"/>
  <c r="N221" i="2"/>
  <c r="N198" i="2"/>
  <c r="I675" i="2"/>
  <c r="N675" i="2"/>
  <c r="R729" i="2"/>
  <c r="S729" i="2"/>
  <c r="AG498" i="2"/>
  <c r="AH498" i="2"/>
  <c r="AD498" i="2"/>
  <c r="R735" i="2"/>
  <c r="S735" i="2"/>
  <c r="N60" i="2"/>
  <c r="I60" i="2"/>
  <c r="N547" i="2"/>
  <c r="Q607" i="2"/>
  <c r="AD744" i="2"/>
  <c r="AH744" i="2"/>
  <c r="AG744" i="2"/>
  <c r="AD564" i="2"/>
  <c r="AG564" i="2"/>
  <c r="AH564" i="2"/>
  <c r="N594" i="2"/>
  <c r="I594" i="2"/>
  <c r="AH285" i="2"/>
  <c r="AG285" i="2"/>
  <c r="AD285" i="2"/>
  <c r="AD106" i="2"/>
  <c r="N792" i="2"/>
  <c r="N492" i="2"/>
  <c r="AD302" i="2"/>
  <c r="AH302" i="2"/>
  <c r="AG302" i="2"/>
  <c r="AD234" i="2"/>
  <c r="I291" i="2"/>
  <c r="N291" i="2"/>
  <c r="Q177" i="2"/>
  <c r="N43" i="2"/>
  <c r="I43" i="2"/>
  <c r="Q87" i="2"/>
  <c r="AG299" i="2"/>
  <c r="AD299" i="2"/>
  <c r="AH299" i="2"/>
  <c r="AD482" i="2"/>
  <c r="AD468" i="2"/>
  <c r="AG468" i="2"/>
  <c r="AH468" i="2"/>
  <c r="N216" i="2"/>
  <c r="I216" i="2"/>
  <c r="I198" i="2"/>
  <c r="AD105" i="2"/>
  <c r="AH105" i="2"/>
  <c r="AG105" i="2"/>
  <c r="I767" i="2"/>
  <c r="AD764" i="2"/>
  <c r="N597" i="2"/>
  <c r="I597" i="2"/>
  <c r="N643" i="2"/>
  <c r="N64" i="2"/>
  <c r="I400" i="2"/>
  <c r="I546" i="2"/>
  <c r="N546" i="2"/>
  <c r="AD183" i="2"/>
  <c r="AH183" i="2"/>
  <c r="AG183" i="2"/>
  <c r="AD144" i="2"/>
  <c r="AH144" i="2"/>
  <c r="AG144" i="2"/>
  <c r="I659" i="2"/>
  <c r="I601" i="2"/>
  <c r="N601" i="2"/>
  <c r="N598" i="2"/>
  <c r="AH542" i="2"/>
  <c r="AD542" i="2"/>
  <c r="AG542" i="2"/>
  <c r="N729" i="2"/>
  <c r="I729" i="2"/>
  <c r="AH109" i="2"/>
  <c r="AD109" i="2"/>
  <c r="AG109" i="2"/>
  <c r="Q581" i="2"/>
  <c r="N63" i="2"/>
  <c r="AD627" i="2"/>
  <c r="AH627" i="2"/>
  <c r="AG627" i="2"/>
  <c r="AG145" i="2"/>
  <c r="AD145" i="2"/>
  <c r="AH145" i="2"/>
  <c r="AD22" i="2"/>
  <c r="AH423" i="2"/>
  <c r="AD423" i="2"/>
  <c r="AG423" i="2"/>
  <c r="I649" i="2"/>
  <c r="N649" i="2"/>
  <c r="AD479" i="2"/>
  <c r="AH479" i="2"/>
  <c r="AG479" i="2"/>
  <c r="N518" i="2"/>
  <c r="I771" i="2"/>
  <c r="N652" i="2"/>
  <c r="AD403" i="2"/>
  <c r="AG403" i="2"/>
  <c r="AH403" i="2"/>
  <c r="AH559" i="2"/>
  <c r="AD559" i="2"/>
  <c r="AG559" i="2"/>
  <c r="N394" i="2"/>
  <c r="AD87" i="2"/>
  <c r="N85" i="2"/>
  <c r="I758" i="2"/>
  <c r="AH440" i="2"/>
  <c r="AG440" i="2"/>
  <c r="AD440" i="2"/>
  <c r="I179" i="2"/>
  <c r="AD612" i="2"/>
  <c r="AH156" i="2"/>
  <c r="AD156" i="2"/>
  <c r="AG156" i="2"/>
  <c r="I382" i="2"/>
  <c r="AD619" i="2"/>
  <c r="AD391" i="2"/>
  <c r="N678" i="2"/>
  <c r="AH699" i="2"/>
  <c r="AD699" i="2"/>
  <c r="AG699" i="2"/>
  <c r="N285" i="2"/>
  <c r="AD182" i="2"/>
  <c r="AG182" i="2"/>
  <c r="AH182" i="2"/>
  <c r="AH796" i="2"/>
  <c r="AD796" i="2"/>
  <c r="AG796" i="2"/>
  <c r="AG294" i="2"/>
  <c r="AH294" i="2"/>
  <c r="AD294" i="2"/>
  <c r="N262" i="2"/>
  <c r="N710" i="2"/>
  <c r="N588" i="2"/>
  <c r="AD198" i="2"/>
  <c r="AG198" i="2"/>
  <c r="AH198" i="2"/>
  <c r="N535" i="2"/>
  <c r="I535" i="2"/>
  <c r="I570" i="2"/>
  <c r="N570" i="2"/>
  <c r="N82" i="2"/>
  <c r="AD767" i="2"/>
  <c r="AH767" i="2"/>
  <c r="AG767" i="2"/>
  <c r="AD381" i="2"/>
  <c r="AG381" i="2"/>
  <c r="AH381" i="2"/>
  <c r="AD481" i="2"/>
  <c r="AH481" i="2"/>
  <c r="AG481" i="2"/>
  <c r="AD315" i="2"/>
  <c r="AG315" i="2"/>
  <c r="AH315" i="2"/>
  <c r="AD192" i="2"/>
  <c r="AG192" i="2"/>
  <c r="AH192" i="2"/>
  <c r="AD720" i="2"/>
  <c r="N671" i="2"/>
  <c r="AH398" i="2"/>
  <c r="AD398" i="2"/>
  <c r="AG398" i="2"/>
  <c r="I774" i="2"/>
  <c r="N774" i="2"/>
  <c r="I193" i="2"/>
  <c r="N193" i="2"/>
  <c r="I808" i="2"/>
  <c r="N808" i="2"/>
  <c r="AD400" i="2"/>
  <c r="AH400" i="2"/>
  <c r="AG400" i="2"/>
  <c r="I782" i="2"/>
  <c r="N782" i="2"/>
  <c r="I295" i="2"/>
  <c r="N263" i="2"/>
  <c r="I720" i="2"/>
  <c r="N720" i="2"/>
  <c r="N167" i="2"/>
  <c r="N451" i="2"/>
  <c r="AD685" i="2"/>
  <c r="AG685" i="2"/>
  <c r="AH685" i="2"/>
  <c r="AD762" i="2"/>
  <c r="AG762" i="2"/>
  <c r="AH762" i="2"/>
  <c r="Q499" i="2"/>
  <c r="Q454" i="2"/>
  <c r="N312" i="2"/>
  <c r="N491" i="2"/>
  <c r="I491" i="2"/>
  <c r="N311" i="2"/>
  <c r="Q105" i="2"/>
  <c r="AD772" i="2"/>
  <c r="N614" i="2"/>
  <c r="AD494" i="2"/>
  <c r="AH494" i="2"/>
  <c r="AG494" i="2"/>
  <c r="I536" i="2"/>
  <c r="N603" i="2"/>
  <c r="N754" i="2"/>
  <c r="N461" i="2"/>
  <c r="AD743" i="2"/>
  <c r="AG743" i="2"/>
  <c r="AH743" i="2"/>
  <c r="AD295" i="2"/>
  <c r="AH295" i="2"/>
  <c r="AG295" i="2"/>
  <c r="AG309" i="2"/>
  <c r="AD309" i="2"/>
  <c r="AH309" i="2"/>
  <c r="N357" i="2"/>
  <c r="I20" i="2"/>
  <c r="N173" i="2"/>
  <c r="N115" i="2"/>
  <c r="AG46" i="2"/>
  <c r="AH46" i="2"/>
  <c r="AD46" i="2"/>
  <c r="N495" i="2"/>
  <c r="AD340" i="2"/>
  <c r="AH340" i="2"/>
  <c r="AG340" i="2"/>
  <c r="AD591" i="2"/>
  <c r="AG591" i="2"/>
  <c r="AH591" i="2"/>
  <c r="AD715" i="2"/>
  <c r="AG715" i="2"/>
  <c r="AH715" i="2"/>
  <c r="AG384" i="2"/>
  <c r="AD384" i="2"/>
  <c r="AH384" i="2"/>
  <c r="AD751" i="2"/>
  <c r="AD450" i="2"/>
  <c r="AG450" i="2"/>
  <c r="AH450" i="2"/>
  <c r="N338" i="2"/>
  <c r="I338" i="2"/>
  <c r="AD785" i="2"/>
  <c r="AG785" i="2"/>
  <c r="AH785" i="2"/>
  <c r="AD536" i="2"/>
  <c r="AG536" i="2"/>
  <c r="AH536" i="2"/>
  <c r="N691" i="2"/>
  <c r="I94" i="2"/>
  <c r="N94" i="2"/>
  <c r="I254" i="2"/>
  <c r="N254" i="2"/>
  <c r="I496" i="2"/>
  <c r="N496" i="2"/>
  <c r="I451" i="2"/>
  <c r="AD233" i="2"/>
  <c r="I255" i="2"/>
  <c r="Q793" i="2"/>
  <c r="N778" i="2"/>
  <c r="I778" i="2"/>
  <c r="N709" i="2"/>
  <c r="AH526" i="2"/>
  <c r="AD526" i="2"/>
  <c r="AG526" i="2"/>
  <c r="AD402" i="2"/>
  <c r="AH402" i="2"/>
  <c r="AG402" i="2"/>
  <c r="I624" i="2"/>
  <c r="N624" i="2"/>
  <c r="N687" i="2"/>
  <c r="AG654" i="2"/>
  <c r="AH654" i="2"/>
  <c r="AD654" i="2"/>
  <c r="AD503" i="2"/>
  <c r="AG503" i="2"/>
  <c r="AH503" i="2"/>
  <c r="N428" i="2"/>
  <c r="I117" i="2"/>
  <c r="N117" i="2"/>
  <c r="AD88" i="2"/>
  <c r="AD621" i="2"/>
  <c r="N604" i="2"/>
  <c r="AH66" i="2"/>
  <c r="AG66" i="2"/>
  <c r="AD66" i="2"/>
  <c r="AD101" i="2"/>
  <c r="AH101" i="2"/>
  <c r="AG101" i="2"/>
  <c r="AD516" i="2"/>
  <c r="AG516" i="2"/>
  <c r="AH516" i="2"/>
  <c r="AH255" i="2"/>
  <c r="AD255" i="2"/>
  <c r="AG255" i="2"/>
  <c r="N703" i="2"/>
  <c r="I118" i="2"/>
  <c r="N118" i="2"/>
  <c r="N574" i="2"/>
  <c r="AD703" i="2"/>
  <c r="AG23" i="2"/>
  <c r="AD23" i="2"/>
  <c r="AH23" i="2"/>
  <c r="I467" i="2"/>
  <c r="N467" i="2"/>
  <c r="N330" i="2"/>
  <c r="AG74" i="2"/>
  <c r="AH74" i="2"/>
  <c r="AD74" i="2"/>
  <c r="AD222" i="2"/>
  <c r="AH222" i="2"/>
  <c r="AG222" i="2"/>
  <c r="I527" i="2"/>
  <c r="N724" i="2"/>
  <c r="I560" i="2"/>
  <c r="N560" i="2"/>
  <c r="I411" i="2"/>
  <c r="N411" i="2"/>
  <c r="AH208" i="2"/>
  <c r="AG208" i="2"/>
  <c r="AD208" i="2"/>
  <c r="I435" i="2"/>
  <c r="Q376" i="2"/>
  <c r="I652" i="2"/>
  <c r="N553" i="2"/>
  <c r="I394" i="2"/>
  <c r="AH447" i="2"/>
  <c r="AG447" i="2"/>
  <c r="AD447" i="2"/>
  <c r="N98" i="2"/>
  <c r="N336" i="2"/>
  <c r="AD331" i="2"/>
  <c r="AG331" i="2"/>
  <c r="AH331" i="2"/>
  <c r="N538" i="2"/>
  <c r="I538" i="2"/>
  <c r="AH658" i="2"/>
  <c r="AG658" i="2"/>
  <c r="AD658" i="2"/>
  <c r="Q317" i="2"/>
  <c r="P606" i="2"/>
  <c r="O606" i="2"/>
  <c r="AD407" i="2"/>
  <c r="AD525" i="2"/>
  <c r="AH525" i="2"/>
  <c r="AG525" i="2"/>
  <c r="AH114" i="2"/>
  <c r="AG114" i="2"/>
  <c r="AD114" i="2"/>
  <c r="I501" i="2"/>
  <c r="N501" i="2"/>
  <c r="N199" i="2"/>
  <c r="N563" i="2"/>
  <c r="AH414" i="2"/>
  <c r="AD414" i="2"/>
  <c r="AG414" i="2"/>
  <c r="I129" i="2"/>
  <c r="N129" i="2"/>
  <c r="I170" i="2"/>
  <c r="AD572" i="2"/>
  <c r="AH572" i="2"/>
  <c r="AG572" i="2"/>
  <c r="AD247" i="2"/>
  <c r="AG247" i="2"/>
  <c r="AH247" i="2"/>
  <c r="I79" i="2"/>
  <c r="I645" i="2"/>
  <c r="I232" i="2"/>
  <c r="N232" i="2"/>
  <c r="N655" i="2"/>
  <c r="AD147" i="2"/>
  <c r="N138" i="2"/>
  <c r="N669" i="2"/>
  <c r="AH146" i="2"/>
  <c r="AG146" i="2"/>
  <c r="AD146" i="2"/>
  <c r="I656" i="2"/>
  <c r="AD669" i="2"/>
  <c r="AH669" i="2"/>
  <c r="AG669" i="2"/>
  <c r="AD232" i="2"/>
  <c r="AD313" i="2"/>
  <c r="N587" i="2"/>
  <c r="AD223" i="2"/>
  <c r="AD406" i="2"/>
  <c r="AG406" i="2"/>
  <c r="AH406" i="2"/>
  <c r="R476" i="2"/>
  <c r="S476" i="2"/>
  <c r="N412" i="2"/>
  <c r="I282" i="2"/>
  <c r="N282" i="2"/>
  <c r="AD602" i="2"/>
  <c r="AH602" i="2"/>
  <c r="AG602" i="2"/>
  <c r="N640" i="2"/>
  <c r="N317" i="2"/>
  <c r="N480" i="2"/>
  <c r="AD96" i="2"/>
  <c r="AG96" i="2"/>
  <c r="AH96" i="2"/>
  <c r="AD491" i="2"/>
  <c r="AG491" i="2"/>
  <c r="AH491" i="2"/>
  <c r="N454" i="2"/>
  <c r="I110" i="2"/>
  <c r="N110" i="2"/>
  <c r="N157" i="2"/>
  <c r="I480" i="2"/>
  <c r="N76" i="2"/>
  <c r="N176" i="2"/>
  <c r="AD690" i="2"/>
  <c r="AD556" i="2"/>
  <c r="AG556" i="2"/>
  <c r="AH556" i="2"/>
  <c r="AD499" i="2"/>
  <c r="N249" i="2"/>
  <c r="I287" i="2"/>
  <c r="N287" i="2"/>
  <c r="AD449" i="2"/>
  <c r="AH449" i="2"/>
  <c r="AG449" i="2"/>
  <c r="S550" i="2"/>
  <c r="R550" i="2"/>
  <c r="AD649" i="2"/>
  <c r="AG480" i="2"/>
  <c r="AH480" i="2"/>
  <c r="AD480" i="2"/>
  <c r="N116" i="2"/>
  <c r="O550" i="2"/>
  <c r="P550" i="2"/>
  <c r="AH636" i="2"/>
  <c r="AG636" i="2"/>
  <c r="AD636" i="2"/>
  <c r="N368" i="2"/>
  <c r="AD698" i="2"/>
  <c r="N375" i="2"/>
  <c r="AD216" i="2"/>
  <c r="AH216" i="2"/>
  <c r="AG216" i="2"/>
  <c r="AD780" i="2"/>
  <c r="AH780" i="2"/>
  <c r="AG780" i="2"/>
  <c r="AD272" i="2"/>
  <c r="AG272" i="2"/>
  <c r="AH272" i="2"/>
  <c r="N718" i="2"/>
  <c r="AD650" i="2"/>
  <c r="AH650" i="2"/>
  <c r="AG650" i="2"/>
  <c r="AD632" i="2"/>
  <c r="AG632" i="2"/>
  <c r="AH632" i="2"/>
  <c r="N283" i="2"/>
  <c r="N697" i="2"/>
  <c r="AD626" i="2"/>
  <c r="I234" i="2"/>
  <c r="N234" i="2"/>
  <c r="AG738" i="2"/>
  <c r="P474" i="2"/>
  <c r="O474" i="2"/>
  <c r="N813" i="2"/>
  <c r="P813" i="2" s="1"/>
  <c r="I813" i="2"/>
  <c r="AD611" i="2"/>
  <c r="AH611" i="2"/>
  <c r="AG611" i="2"/>
  <c r="N722" i="2"/>
  <c r="AD601" i="2"/>
  <c r="AH601" i="2"/>
  <c r="AG601" i="2"/>
  <c r="I523" i="2"/>
  <c r="N523" i="2"/>
  <c r="N561" i="2"/>
  <c r="AD558" i="2"/>
  <c r="N162" i="2"/>
  <c r="R795" i="2"/>
  <c r="S795" i="2"/>
  <c r="S530" i="2"/>
  <c r="R530" i="2"/>
  <c r="AD307" i="2"/>
  <c r="AG307" i="2"/>
  <c r="AH307" i="2"/>
  <c r="S474" i="2"/>
  <c r="R474" i="2"/>
  <c r="AD121" i="2"/>
  <c r="AH121" i="2"/>
  <c r="AG121" i="2"/>
  <c r="AD374" i="2"/>
  <c r="N613" i="2"/>
  <c r="AD583" i="2"/>
  <c r="AH583" i="2"/>
  <c r="AG583" i="2"/>
  <c r="N154" i="2"/>
  <c r="AD115" i="2"/>
  <c r="AG115" i="2"/>
  <c r="AH115" i="2"/>
  <c r="AH661" i="2"/>
  <c r="AD661" i="2"/>
  <c r="AG661" i="2"/>
  <c r="N153" i="2"/>
  <c r="N229" i="2"/>
  <c r="N719" i="2"/>
  <c r="AG752" i="2"/>
  <c r="AH752" i="2"/>
  <c r="AD752" i="2"/>
  <c r="AD113" i="2"/>
  <c r="AH113" i="2"/>
  <c r="AG113" i="2"/>
  <c r="AD274" i="2"/>
  <c r="AH274" i="2"/>
  <c r="AG274" i="2"/>
  <c r="N578" i="2"/>
  <c r="N99" i="2"/>
  <c r="O795" i="2"/>
  <c r="P795" i="2"/>
  <c r="P530" i="2"/>
  <c r="O530" i="2"/>
  <c r="I557" i="2"/>
  <c r="N510" i="2"/>
  <c r="N56" i="2"/>
  <c r="P55" i="2"/>
  <c r="P56" i="2" s="1"/>
  <c r="O55" i="2"/>
  <c r="O56" i="2" s="1"/>
  <c r="AG376" i="2"/>
  <c r="AH376" i="2"/>
  <c r="AD376" i="2"/>
  <c r="N519" i="2"/>
  <c r="I529" i="2"/>
  <c r="N529" i="2"/>
  <c r="I346" i="2"/>
  <c r="R549" i="2"/>
  <c r="S549" i="2"/>
  <c r="N281" i="2"/>
  <c r="P623" i="2"/>
  <c r="O623" i="2"/>
  <c r="Q56" i="2"/>
  <c r="S55" i="2"/>
  <c r="S56" i="2" s="1"/>
  <c r="R55" i="2"/>
  <c r="AG451" i="2"/>
  <c r="AH451" i="2"/>
  <c r="AD451" i="2"/>
  <c r="I331" i="2"/>
  <c r="N331" i="2"/>
  <c r="AG14" i="2"/>
  <c r="AH14" i="2"/>
  <c r="AD14" i="2"/>
  <c r="AD782" i="2"/>
  <c r="N635" i="2"/>
  <c r="I592" i="2"/>
  <c r="N592" i="2"/>
  <c r="AG597" i="2"/>
  <c r="AD597" i="2"/>
  <c r="AH597" i="2"/>
  <c r="AH238" i="2"/>
  <c r="AG238" i="2"/>
  <c r="AD238" i="2"/>
  <c r="P543" i="2"/>
  <c r="O543" i="2"/>
  <c r="O549" i="2"/>
  <c r="P549" i="2"/>
  <c r="N353" i="2"/>
  <c r="AD316" i="2"/>
  <c r="AG316" i="2"/>
  <c r="AH316" i="2"/>
  <c r="N565" i="2"/>
  <c r="N127" i="2"/>
  <c r="AD448" i="2"/>
  <c r="AH448" i="2"/>
  <c r="AG448" i="2"/>
  <c r="N106" i="2"/>
  <c r="N314" i="2"/>
  <c r="S623" i="2"/>
  <c r="R623" i="2"/>
  <c r="N344" i="2"/>
  <c r="S543" i="2"/>
  <c r="R543" i="2"/>
  <c r="AH201" i="2"/>
  <c r="AD201" i="2"/>
  <c r="AG201" i="2"/>
  <c r="N441" i="2"/>
  <c r="AD605" i="2"/>
  <c r="AH605" i="2"/>
  <c r="AG605" i="2"/>
  <c r="N194" i="2"/>
  <c r="N354" i="2"/>
  <c r="N761" i="2"/>
  <c r="I281" i="2"/>
  <c r="N373" i="2"/>
  <c r="I182" i="2"/>
  <c r="N182" i="2"/>
  <c r="AG72" i="2"/>
  <c r="AD72" i="2"/>
  <c r="AH72" i="2"/>
  <c r="AD338" i="2"/>
  <c r="AG338" i="2"/>
  <c r="AH338" i="2"/>
  <c r="AD235" i="2"/>
  <c r="AH235" i="2"/>
  <c r="AG235" i="2"/>
  <c r="AD353" i="2"/>
  <c r="AD207" i="2"/>
  <c r="AD532" i="2"/>
  <c r="AH532" i="2"/>
  <c r="AG532" i="2"/>
  <c r="AG793" i="2"/>
  <c r="AD793" i="2"/>
  <c r="AH793" i="2"/>
  <c r="AD281" i="2"/>
  <c r="AG281" i="2"/>
  <c r="AH281" i="2"/>
  <c r="AG139" i="2"/>
  <c r="AH139" i="2"/>
  <c r="AD139" i="2"/>
  <c r="I146" i="2"/>
  <c r="N146" i="2"/>
  <c r="AD244" i="2"/>
  <c r="AD745" i="2"/>
  <c r="AG745" i="2"/>
  <c r="AH745" i="2"/>
  <c r="AD443" i="2"/>
  <c r="AG443" i="2"/>
  <c r="AH443" i="2"/>
  <c r="N243" i="2"/>
  <c r="AD17" i="2"/>
  <c r="N537" i="2"/>
  <c r="AD197" i="2"/>
  <c r="AG197" i="2"/>
  <c r="AH197" i="2"/>
  <c r="S736" i="2"/>
  <c r="R736" i="2"/>
  <c r="P488" i="2"/>
  <c r="O488" i="2"/>
  <c r="AD456" i="2"/>
  <c r="N440" i="2"/>
  <c r="AG778" i="2"/>
  <c r="AD778" i="2"/>
  <c r="AH778" i="2"/>
  <c r="AG128" i="2"/>
  <c r="AD128" i="2"/>
  <c r="AH128" i="2"/>
  <c r="AD356" i="2"/>
  <c r="AG356" i="2"/>
  <c r="AH356" i="2"/>
  <c r="N100" i="2"/>
  <c r="AG617" i="2"/>
  <c r="AD617" i="2"/>
  <c r="AH617" i="2"/>
  <c r="N230" i="2"/>
  <c r="N376" i="2"/>
  <c r="I176" i="2"/>
  <c r="R737" i="2"/>
  <c r="S737" i="2"/>
  <c r="R488" i="2"/>
  <c r="S488" i="2"/>
  <c r="N694" i="2"/>
  <c r="AG599" i="2"/>
  <c r="AD599" i="2"/>
  <c r="AH599" i="2"/>
  <c r="AD246" i="2"/>
  <c r="AD535" i="2"/>
  <c r="AD538" i="2"/>
  <c r="S809" i="2"/>
  <c r="S817" i="2" s="1"/>
  <c r="Q817" i="2"/>
  <c r="N499" i="2"/>
  <c r="AD120" i="2"/>
  <c r="AH120" i="2"/>
  <c r="AG120" i="2"/>
  <c r="AG176" i="2"/>
  <c r="AD176" i="2"/>
  <c r="AH176" i="2"/>
  <c r="S728" i="2"/>
  <c r="R728" i="2"/>
  <c r="N765" i="2"/>
  <c r="AD108" i="2"/>
  <c r="N177" i="2"/>
  <c r="AD791" i="2"/>
  <c r="AG791" i="2"/>
  <c r="AH791" i="2"/>
  <c r="AG645" i="2"/>
  <c r="AD645" i="2"/>
  <c r="AH645" i="2"/>
  <c r="I683" i="2"/>
  <c r="N683" i="2"/>
  <c r="N534" i="2"/>
  <c r="AG298" i="2"/>
  <c r="AD298" i="2"/>
  <c r="AH298" i="2"/>
  <c r="N143" i="2"/>
  <c r="I630" i="2"/>
  <c r="N630" i="2"/>
  <c r="N642" i="2"/>
  <c r="AD655" i="2"/>
  <c r="AD143" i="2"/>
  <c r="AG143" i="2"/>
  <c r="AH143" i="2"/>
  <c r="N568" i="2"/>
  <c r="AD102" i="2"/>
  <c r="I670" i="2"/>
  <c r="N670" i="2"/>
  <c r="AD540" i="2"/>
  <c r="AH540" i="2"/>
  <c r="AG540" i="2"/>
  <c r="AH13" i="2"/>
  <c r="AD13" i="2"/>
  <c r="AG13" i="2"/>
  <c r="AD135" i="2"/>
  <c r="AG135" i="2"/>
  <c r="AH135" i="2"/>
  <c r="I730" i="2"/>
  <c r="N730" i="2"/>
  <c r="N74" i="2"/>
  <c r="S528" i="2"/>
  <c r="R528" i="2"/>
  <c r="N638" i="2"/>
  <c r="N430" i="2"/>
  <c r="AD405" i="2"/>
  <c r="AH405" i="2"/>
  <c r="AG405" i="2"/>
  <c r="AD287" i="2"/>
  <c r="I494" i="2"/>
  <c r="N494" i="2"/>
  <c r="AG352" i="2"/>
  <c r="AD352" i="2"/>
  <c r="AH352" i="2"/>
  <c r="AH763" i="2"/>
  <c r="AD763" i="2"/>
  <c r="AG763" i="2"/>
  <c r="AD389" i="2"/>
  <c r="AH389" i="2"/>
  <c r="AG389" i="2"/>
  <c r="N105" i="2"/>
  <c r="O528" i="2"/>
  <c r="AD637" i="2"/>
  <c r="AD790" i="2"/>
  <c r="AH790" i="2"/>
  <c r="AG790" i="2"/>
  <c r="N172" i="2"/>
  <c r="N747" i="2"/>
  <c r="AD415" i="2"/>
  <c r="AH415" i="2"/>
  <c r="AG415" i="2"/>
  <c r="AD421" i="2"/>
  <c r="AH421" i="2"/>
  <c r="AG421" i="2"/>
  <c r="AD472" i="2"/>
  <c r="AH472" i="2"/>
  <c r="AG472" i="2"/>
  <c r="AD203" i="2"/>
  <c r="AD86" i="2"/>
  <c r="AH86" i="2"/>
  <c r="AG86" i="2"/>
  <c r="AD622" i="2"/>
  <c r="AG622" i="2"/>
  <c r="AH622" i="2"/>
  <c r="I14" i="2"/>
  <c r="N14" i="2"/>
  <c r="R590" i="2"/>
  <c r="S590" i="2"/>
  <c r="AD718" i="2"/>
  <c r="I36" i="2"/>
  <c r="N36" i="2"/>
  <c r="N325" i="2"/>
  <c r="N225" i="2"/>
  <c r="I582" i="2"/>
  <c r="P514" i="2"/>
  <c r="O514" i="2"/>
  <c r="N219" i="2"/>
  <c r="N251" i="2"/>
  <c r="I722" i="2"/>
  <c r="AD373" i="2"/>
  <c r="AG373" i="2"/>
  <c r="AH373" i="2"/>
  <c r="I605" i="2"/>
  <c r="N605" i="2"/>
  <c r="AD280" i="2"/>
  <c r="AH60" i="2"/>
  <c r="AD60" i="2"/>
  <c r="AG60" i="2"/>
  <c r="AD787" i="2"/>
  <c r="N222" i="2"/>
  <c r="P590" i="2"/>
  <c r="O590" i="2"/>
  <c r="N201" i="2"/>
  <c r="AG141" i="2"/>
  <c r="AH141" i="2"/>
  <c r="AD141" i="2"/>
  <c r="N38" i="2"/>
  <c r="R514" i="2"/>
  <c r="S514" i="2"/>
  <c r="AD43" i="2"/>
  <c r="AH43" i="2"/>
  <c r="AG43" i="2"/>
  <c r="AG224" i="2"/>
  <c r="AH224" i="2"/>
  <c r="AD224" i="2"/>
  <c r="I438" i="2"/>
  <c r="N438" i="2"/>
  <c r="AD722" i="2"/>
  <c r="I613" i="2"/>
  <c r="AD648" i="2"/>
  <c r="AG648" i="2"/>
  <c r="AH648" i="2"/>
  <c r="AD269" i="2"/>
  <c r="AH269" i="2"/>
  <c r="AG269" i="2"/>
  <c r="N748" i="2"/>
  <c r="AH571" i="2"/>
  <c r="AG571" i="2"/>
  <c r="AD571" i="2"/>
  <c r="AD62" i="2"/>
  <c r="AG62" i="2"/>
  <c r="AH62" i="2"/>
  <c r="I537" i="2"/>
  <c r="O465" i="2"/>
  <c r="P465" i="2"/>
  <c r="R732" i="2"/>
  <c r="S732" i="2"/>
  <c r="N802" i="2"/>
  <c r="N88" i="2"/>
  <c r="N581" i="2"/>
  <c r="AG189" i="2"/>
  <c r="AG190" i="2" s="1"/>
  <c r="AD189" i="2"/>
  <c r="AH189" i="2"/>
  <c r="AH190" i="2" s="1"/>
  <c r="AD359" i="2"/>
  <c r="AH359" i="2"/>
  <c r="AG359" i="2"/>
  <c r="AD631" i="2"/>
  <c r="N186" i="2"/>
  <c r="AD613" i="2"/>
  <c r="I345" i="2"/>
  <c r="AD539" i="2"/>
  <c r="O213" i="2"/>
  <c r="P213" i="2"/>
  <c r="AD537" i="2"/>
  <c r="R465" i="2"/>
  <c r="S465" i="2"/>
  <c r="N472" i="2"/>
  <c r="I711" i="2"/>
  <c r="N711" i="2"/>
  <c r="AD155" i="2"/>
  <c r="AH155" i="2"/>
  <c r="AG155" i="2"/>
  <c r="AD58" i="2"/>
  <c r="AD420" i="2"/>
  <c r="AH420" i="2"/>
  <c r="AG420" i="2"/>
  <c r="AG552" i="2"/>
  <c r="AH552" i="2"/>
  <c r="AD552" i="2"/>
  <c r="N228" i="2"/>
  <c r="I30" i="2"/>
  <c r="I172" i="2"/>
  <c r="AD329" i="2"/>
  <c r="AH329" i="2"/>
  <c r="AG329" i="2"/>
  <c r="AD110" i="2"/>
  <c r="AG110" i="2"/>
  <c r="AH110" i="2"/>
  <c r="AG231" i="2"/>
  <c r="AD231" i="2"/>
  <c r="AH231" i="2"/>
  <c r="I326" i="2"/>
  <c r="N326" i="2"/>
  <c r="AG318" i="2"/>
  <c r="AD318" i="2"/>
  <c r="AH318" i="2"/>
  <c r="N617" i="2"/>
  <c r="N714" i="2"/>
  <c r="AD264" i="2"/>
  <c r="AH264" i="2"/>
  <c r="AG264" i="2"/>
  <c r="AD126" i="2"/>
  <c r="AH126" i="2"/>
  <c r="AG126" i="2"/>
  <c r="N212" i="2"/>
  <c r="AD462" i="2"/>
  <c r="AG462" i="2"/>
  <c r="AH462" i="2"/>
  <c r="I815" i="2"/>
  <c r="N815" i="2"/>
  <c r="P815" i="2" s="1"/>
  <c r="AD251" i="2"/>
  <c r="AH251" i="2"/>
  <c r="AG251" i="2"/>
  <c r="AD493" i="2"/>
  <c r="AG493" i="2"/>
  <c r="AH493" i="2"/>
  <c r="N793" i="2"/>
  <c r="AD322" i="2"/>
  <c r="AD240" i="2"/>
  <c r="AG797" i="2"/>
  <c r="AD797" i="2"/>
  <c r="AH797" i="2"/>
  <c r="AG345" i="2"/>
  <c r="AH345" i="2"/>
  <c r="AD345" i="2"/>
  <c r="AD37" i="2"/>
  <c r="AG37" i="2"/>
  <c r="AH37" i="2"/>
  <c r="AH26" i="2"/>
  <c r="AD26" i="2"/>
  <c r="AG26" i="2"/>
  <c r="S213" i="2"/>
  <c r="R213" i="2"/>
  <c r="AD683" i="2"/>
  <c r="AG683" i="2"/>
  <c r="AH683" i="2"/>
  <c r="I360" i="2"/>
  <c r="AD166" i="2"/>
  <c r="AD112" i="2"/>
  <c r="AH112" i="2"/>
  <c r="AG112" i="2"/>
  <c r="S673" i="2"/>
  <c r="R673" i="2"/>
  <c r="N427" i="2"/>
  <c r="AD771" i="2"/>
  <c r="AG771" i="2"/>
  <c r="AH771" i="2"/>
  <c r="AD426" i="2"/>
  <c r="N405" i="2"/>
  <c r="AG339" i="2"/>
  <c r="AH339" i="2"/>
  <c r="AD339" i="2"/>
  <c r="N244" i="2"/>
  <c r="N485" i="2"/>
  <c r="AH517" i="2"/>
  <c r="AG517" i="2"/>
  <c r="AD517" i="2"/>
  <c r="N51" i="2"/>
  <c r="I415" i="2"/>
  <c r="N415" i="2"/>
  <c r="AH268" i="2"/>
  <c r="AD268" i="2"/>
  <c r="AG268" i="2"/>
  <c r="I732" i="2"/>
  <c r="N732" i="2"/>
  <c r="N479" i="2"/>
  <c r="I481" i="2"/>
  <c r="N481" i="2"/>
  <c r="AD360" i="2"/>
  <c r="AH360" i="2"/>
  <c r="AG360" i="2"/>
  <c r="AD618" i="2"/>
  <c r="AG618" i="2"/>
  <c r="AH618" i="2"/>
  <c r="I430" i="2"/>
  <c r="P673" i="2"/>
  <c r="O673" i="2"/>
  <c r="R731" i="2"/>
  <c r="S731" i="2"/>
  <c r="AF207" i="2"/>
  <c r="M20" i="2"/>
  <c r="M120" i="2"/>
  <c r="AF430" i="2"/>
  <c r="AF158" i="2"/>
  <c r="AF311" i="2"/>
  <c r="AF619" i="2"/>
  <c r="AF232" i="2"/>
  <c r="M453" i="2"/>
  <c r="M777" i="2"/>
  <c r="AF244" i="2"/>
  <c r="M79" i="2"/>
  <c r="M478" i="2"/>
  <c r="AF477" i="2"/>
  <c r="AF475" i="2"/>
  <c r="AF598" i="2"/>
  <c r="AF407" i="2"/>
  <c r="M584" i="2"/>
  <c r="AF21" i="2"/>
  <c r="M582" i="2"/>
  <c r="M220" i="2"/>
  <c r="M526" i="2"/>
  <c r="AF470" i="2"/>
  <c r="M156" i="2"/>
  <c r="AF212" i="2"/>
  <c r="AF575" i="2"/>
  <c r="M200" i="2"/>
  <c r="AF678" i="2"/>
  <c r="M564" i="2"/>
  <c r="AF16" i="2"/>
  <c r="AF204" i="2"/>
  <c r="AF388" i="2"/>
  <c r="AF703" i="2"/>
  <c r="AF754" i="2"/>
  <c r="AF626" i="2"/>
  <c r="AF321" i="2"/>
  <c r="AF240" i="2"/>
  <c r="AF409" i="2"/>
  <c r="M382" i="2"/>
  <c r="AF88" i="2"/>
  <c r="M662" i="2"/>
  <c r="M455" i="2"/>
  <c r="AF629" i="2"/>
  <c r="AF694" i="2"/>
  <c r="M665" i="2"/>
  <c r="AF149" i="2"/>
  <c r="AF147" i="2"/>
  <c r="AF25" i="2"/>
  <c r="AF787" i="2"/>
  <c r="M651" i="2"/>
  <c r="M743" i="2"/>
  <c r="M267" i="2"/>
  <c r="M749" i="2"/>
  <c r="M39" i="2"/>
  <c r="M527" i="2"/>
  <c r="AF456" i="2"/>
  <c r="AF631" i="2"/>
  <c r="AF674" i="2"/>
  <c r="AF287" i="2"/>
  <c r="AF380" i="2"/>
  <c r="AF424" i="2"/>
  <c r="M266" i="2"/>
  <c r="M696" i="2"/>
  <c r="M335" i="2"/>
  <c r="AF374" i="2"/>
  <c r="AF29" i="2"/>
  <c r="M608" i="2"/>
  <c r="AF234" i="2"/>
  <c r="M622" i="2"/>
  <c r="AF293" i="2"/>
  <c r="M769" i="2"/>
  <c r="M389" i="2"/>
  <c r="AF558" i="2"/>
  <c r="AF433" i="2"/>
  <c r="M192" i="2"/>
  <c r="M372" i="2"/>
  <c r="AF134" i="2"/>
  <c r="M342" i="2"/>
  <c r="M799" i="2"/>
  <c r="AF390" i="2"/>
  <c r="M378" i="2"/>
  <c r="M648" i="2"/>
  <c r="M445" i="2"/>
  <c r="AF568" i="2"/>
  <c r="M656" i="2"/>
  <c r="AF353" i="2"/>
  <c r="AF106" i="2"/>
  <c r="AF576" i="2"/>
  <c r="AF411" i="2"/>
  <c r="M238" i="2"/>
  <c r="AF499" i="2"/>
  <c r="AF391" i="2"/>
  <c r="AF724" i="2"/>
  <c r="AF221" i="2"/>
  <c r="AF630" i="2"/>
  <c r="AF47" i="2"/>
  <c r="M755" i="2"/>
  <c r="AF587" i="2"/>
  <c r="M497" i="2"/>
  <c r="AF538" i="2"/>
  <c r="AF87" i="2"/>
  <c r="AF160" i="2"/>
  <c r="AF521" i="2"/>
  <c r="M781" i="2"/>
  <c r="AF59" i="2"/>
  <c r="M96" i="2"/>
  <c r="AF81" i="2"/>
  <c r="M551" i="2"/>
  <c r="M179" i="2"/>
  <c r="AF770" i="2"/>
  <c r="M419" i="2"/>
  <c r="M387" i="2"/>
  <c r="AF718" i="2"/>
  <c r="AF61" i="2"/>
  <c r="AF677" i="2"/>
  <c r="M616" i="2"/>
  <c r="M577" i="2"/>
  <c r="M366" i="2"/>
  <c r="M247" i="2"/>
  <c r="M122" i="2"/>
  <c r="M702" i="2"/>
  <c r="M700" i="2"/>
  <c r="M231" i="2"/>
  <c r="AF666" i="2"/>
  <c r="M307" i="2"/>
  <c r="M109" i="2"/>
  <c r="AF233" i="2"/>
  <c r="AF17" i="2"/>
  <c r="AF291" i="2"/>
  <c r="M381" i="2"/>
  <c r="M785" i="2"/>
  <c r="AF18" i="2"/>
  <c r="M341" i="2"/>
  <c r="M239" i="2"/>
  <c r="M360" i="2"/>
  <c r="AF173" i="2"/>
  <c r="M42" i="2"/>
  <c r="AF426" i="2"/>
  <c r="M591" i="2"/>
  <c r="M457" i="2"/>
  <c r="AF690" i="2"/>
  <c r="AF277" i="2"/>
  <c r="AF313" i="2"/>
  <c r="M150" i="2"/>
  <c r="M512" i="2"/>
  <c r="M339" i="2"/>
  <c r="AF51" i="2"/>
  <c r="M717" i="2"/>
  <c r="M235" i="2"/>
  <c r="AF280" i="2"/>
  <c r="AF772" i="2"/>
  <c r="M760" i="2"/>
  <c r="M641" i="2"/>
  <c r="M712" i="2"/>
  <c r="AF682" i="2"/>
  <c r="AF759" i="2"/>
  <c r="M302" i="2"/>
  <c r="AF361" i="2"/>
  <c r="M260" i="2"/>
  <c r="AF148" i="2"/>
  <c r="M659" i="2"/>
  <c r="AF504" i="2"/>
  <c r="M786" i="2"/>
  <c r="AF698" i="2"/>
  <c r="AF249" i="2"/>
  <c r="AF686" i="2"/>
  <c r="M566" i="2"/>
  <c r="AF326" i="2"/>
  <c r="AF369" i="2"/>
  <c r="AF303" i="2"/>
  <c r="AF261" i="2"/>
  <c r="AF721" i="2"/>
  <c r="M557" i="2"/>
  <c r="M466" i="2"/>
  <c r="AF603" i="2"/>
  <c r="AF171" i="2"/>
  <c r="M292" i="2"/>
  <c r="M593" i="2"/>
  <c r="AF159" i="2"/>
  <c r="AF460" i="2"/>
  <c r="AF104" i="2"/>
  <c r="M310" i="2"/>
  <c r="AF720" i="2"/>
  <c r="AF322" i="2"/>
  <c r="AF579" i="2"/>
  <c r="M580" i="2"/>
  <c r="AF649" i="2"/>
  <c r="AF256" i="2"/>
  <c r="AF500" i="2"/>
  <c r="M268" i="2"/>
  <c r="M346" i="2"/>
  <c r="AF613" i="2"/>
  <c r="M402" i="2"/>
  <c r="AF509" i="2"/>
  <c r="M766" i="2"/>
  <c r="M84" i="2"/>
  <c r="M276" i="2"/>
  <c r="M645" i="2"/>
  <c r="AF697" i="2"/>
  <c r="M377" i="2"/>
  <c r="M329" i="2"/>
  <c r="AF174" i="2"/>
  <c r="M93" i="2"/>
  <c r="M567" i="2"/>
  <c r="AF614" i="2"/>
  <c r="M716" i="2"/>
  <c r="AF288" i="2"/>
  <c r="M401" i="2"/>
  <c r="M253" i="2"/>
  <c r="M255" i="2"/>
  <c r="AF612" i="2"/>
  <c r="AF634" i="2"/>
  <c r="AF317" i="2"/>
  <c r="M170" i="2"/>
  <c r="M86" i="2"/>
  <c r="AF776" i="2"/>
  <c r="M284" i="2"/>
  <c r="M400" i="2"/>
  <c r="AF65" i="2"/>
  <c r="M340" i="2"/>
  <c r="M658" i="2"/>
  <c r="AF306" i="2"/>
  <c r="M128" i="2"/>
  <c r="M365" i="2"/>
  <c r="M294" i="2"/>
  <c r="AF801" i="2"/>
  <c r="M300" i="2"/>
  <c r="AF764" i="2"/>
  <c r="M152" i="2"/>
  <c r="M358" i="2"/>
  <c r="AF482" i="2"/>
  <c r="AF344" i="2"/>
  <c r="AF637" i="2"/>
  <c r="AF102" i="2"/>
  <c r="M279" i="2"/>
  <c r="AF223" i="2"/>
  <c r="M19" i="2"/>
  <c r="M386" i="2"/>
  <c r="AF413" i="2"/>
  <c r="M797" i="2"/>
  <c r="AF554" i="2"/>
  <c r="AF535" i="2"/>
  <c r="M469" i="2"/>
  <c r="M123" i="2"/>
  <c r="AF362" i="2"/>
  <c r="M132" i="2"/>
  <c r="AF537" i="2"/>
  <c r="AF312" i="2"/>
  <c r="M410" i="2"/>
  <c r="AF22" i="2"/>
  <c r="AF502" i="2"/>
  <c r="M493" i="2"/>
  <c r="AF166" i="2"/>
  <c r="AF655" i="2"/>
  <c r="M404" i="2"/>
  <c r="AF539" i="2"/>
  <c r="M657" i="2"/>
  <c r="AF246" i="2"/>
  <c r="M773" i="2"/>
  <c r="M542" i="2"/>
  <c r="M421" i="2"/>
  <c r="M398" i="2"/>
  <c r="M789" i="2"/>
  <c r="AF49" i="2"/>
  <c r="M343" i="2"/>
  <c r="M113" i="2"/>
  <c r="AF751" i="2"/>
  <c r="AF621" i="2"/>
  <c r="AF452" i="2"/>
  <c r="AF258" i="2"/>
  <c r="M144" i="2"/>
  <c r="AF394" i="2"/>
  <c r="M544" i="2"/>
  <c r="M572" i="2"/>
  <c r="M50" i="2"/>
  <c r="AF111" i="2"/>
  <c r="M399" i="2"/>
  <c r="AF38" i="2"/>
  <c r="M271" i="2"/>
  <c r="M484" i="2"/>
  <c r="AF24" i="2"/>
  <c r="M753" i="2"/>
  <c r="AF95" i="2"/>
  <c r="AF283" i="2"/>
  <c r="M164" i="2"/>
  <c r="M780" i="2"/>
  <c r="M569" i="2"/>
  <c r="M101" i="2"/>
  <c r="AF600" i="2"/>
  <c r="M114" i="2"/>
  <c r="M771" i="2"/>
  <c r="AF758" i="2"/>
  <c r="M71" i="2"/>
  <c r="AF609" i="2"/>
  <c r="M248" i="2"/>
  <c r="AF459" i="2"/>
  <c r="AF782" i="2"/>
  <c r="AF788" i="2"/>
  <c r="AF347" i="2"/>
  <c r="AF161" i="2"/>
  <c r="M359" i="2"/>
  <c r="AF701" i="2"/>
  <c r="AF607" i="2"/>
  <c r="AF203" i="2"/>
  <c r="AF58" i="2"/>
  <c r="M130" i="2"/>
  <c r="M680" i="2"/>
  <c r="AF108" i="2"/>
  <c r="AF722" i="2"/>
  <c r="AF165" i="2"/>
  <c r="M318" i="2"/>
  <c r="M35" i="2"/>
  <c r="AF486" i="2"/>
  <c r="M92" i="2"/>
  <c r="M345" i="2"/>
  <c r="M431" i="2"/>
  <c r="AF592" i="2"/>
  <c r="M145" i="2"/>
  <c r="M30" i="2"/>
  <c r="P515" i="2" l="1"/>
  <c r="S515" i="2"/>
  <c r="R734" i="2"/>
  <c r="R730" i="2"/>
  <c r="R487" i="2"/>
  <c r="Q738" i="2"/>
  <c r="O487" i="2"/>
  <c r="Q30" i="2"/>
  <c r="N30" i="2"/>
  <c r="Q318" i="2"/>
  <c r="S318" i="2" s="1"/>
  <c r="N318" i="2"/>
  <c r="O318" i="2" s="1"/>
  <c r="AG165" i="2"/>
  <c r="AH165" i="2"/>
  <c r="AH722" i="2"/>
  <c r="AG722" i="2"/>
  <c r="AH108" i="2"/>
  <c r="AG108" i="2"/>
  <c r="N680" i="2"/>
  <c r="O680" i="2" s="1"/>
  <c r="Q680" i="2"/>
  <c r="R680" i="2" s="1"/>
  <c r="N130" i="2"/>
  <c r="Q130" i="2"/>
  <c r="AH58" i="2"/>
  <c r="AG58" i="2"/>
  <c r="AH203" i="2"/>
  <c r="AG203" i="2"/>
  <c r="AH701" i="2"/>
  <c r="AG701" i="2"/>
  <c r="N359" i="2"/>
  <c r="Q359" i="2"/>
  <c r="S359" i="2" s="1"/>
  <c r="AG161" i="2"/>
  <c r="AH161" i="2"/>
  <c r="AG347" i="2"/>
  <c r="AH347" i="2"/>
  <c r="AH788" i="2"/>
  <c r="AG788" i="2"/>
  <c r="AH782" i="2"/>
  <c r="AG782" i="2"/>
  <c r="AH459" i="2"/>
  <c r="AG459" i="2"/>
  <c r="Q780" i="2"/>
  <c r="N780" i="2"/>
  <c r="N164" i="2"/>
  <c r="Q164" i="2"/>
  <c r="AG283" i="2"/>
  <c r="AH283" i="2"/>
  <c r="AG95" i="2"/>
  <c r="AH95" i="2"/>
  <c r="Q753" i="2"/>
  <c r="S753" i="2" s="1"/>
  <c r="N753" i="2"/>
  <c r="P753" i="2" s="1"/>
  <c r="N484" i="2"/>
  <c r="P484" i="2" s="1"/>
  <c r="Q484" i="2"/>
  <c r="R484" i="2" s="1"/>
  <c r="Q271" i="2"/>
  <c r="S271" i="2" s="1"/>
  <c r="N271" i="2"/>
  <c r="P271" i="2" s="1"/>
  <c r="AH38" i="2"/>
  <c r="AG38" i="2"/>
  <c r="N399" i="2"/>
  <c r="Q399" i="2"/>
  <c r="AG111" i="2"/>
  <c r="AH111" i="2"/>
  <c r="N50" i="2"/>
  <c r="N53" i="2" s="1"/>
  <c r="Q50" i="2"/>
  <c r="R50" i="2" s="1"/>
  <c r="N572" i="2"/>
  <c r="O572" i="2" s="1"/>
  <c r="Q572" i="2"/>
  <c r="R572" i="2" s="1"/>
  <c r="AG539" i="2"/>
  <c r="AH539" i="2"/>
  <c r="Q404" i="2"/>
  <c r="S404" i="2" s="1"/>
  <c r="N404" i="2"/>
  <c r="P404" i="2" s="1"/>
  <c r="AH655" i="2"/>
  <c r="AG655" i="2"/>
  <c r="AG166" i="2"/>
  <c r="AG184" i="2" s="1"/>
  <c r="AH166" i="2"/>
  <c r="AH184" i="2" s="1"/>
  <c r="Q493" i="2"/>
  <c r="S493" i="2" s="1"/>
  <c r="N493" i="2"/>
  <c r="O493" i="2" s="1"/>
  <c r="AG502" i="2"/>
  <c r="AH502" i="2"/>
  <c r="AH22" i="2"/>
  <c r="AG22" i="2"/>
  <c r="N410" i="2"/>
  <c r="P410" i="2" s="1"/>
  <c r="Q410" i="2"/>
  <c r="AH312" i="2"/>
  <c r="AG312" i="2"/>
  <c r="AG413" i="2"/>
  <c r="AH413" i="2"/>
  <c r="Q386" i="2"/>
  <c r="R386" i="2" s="1"/>
  <c r="N386" i="2"/>
  <c r="P386" i="2" s="1"/>
  <c r="Q19" i="2"/>
  <c r="R19" i="2" s="1"/>
  <c r="N19" i="2"/>
  <c r="O19" i="2" s="1"/>
  <c r="AH223" i="2"/>
  <c r="AH236" i="2" s="1"/>
  <c r="AG223" i="2"/>
  <c r="AG236" i="2" s="1"/>
  <c r="Q279" i="2"/>
  <c r="S279" i="2" s="1"/>
  <c r="N279" i="2"/>
  <c r="O279" i="2" s="1"/>
  <c r="AG637" i="2"/>
  <c r="AH637" i="2"/>
  <c r="AH344" i="2"/>
  <c r="AG344" i="2"/>
  <c r="AG482" i="2"/>
  <c r="AH482" i="2"/>
  <c r="Q358" i="2"/>
  <c r="R358" i="2" s="1"/>
  <c r="N358" i="2"/>
  <c r="O358" i="2" s="1"/>
  <c r="Q152" i="2"/>
  <c r="N152" i="2"/>
  <c r="P152" i="2" s="1"/>
  <c r="AH764" i="2"/>
  <c r="AG764" i="2"/>
  <c r="Q300" i="2"/>
  <c r="N300" i="2"/>
  <c r="N170" i="2"/>
  <c r="Q170" i="2"/>
  <c r="AH317" i="2"/>
  <c r="AG317" i="2"/>
  <c r="AG634" i="2"/>
  <c r="AH634" i="2"/>
  <c r="AH612" i="2"/>
  <c r="AG612" i="2"/>
  <c r="N255" i="2"/>
  <c r="O255" i="2" s="1"/>
  <c r="Q255" i="2"/>
  <c r="R255" i="2" s="1"/>
  <c r="N253" i="2"/>
  <c r="P253" i="2" s="1"/>
  <c r="Q253" i="2"/>
  <c r="R253" i="2" s="1"/>
  <c r="N401" i="2"/>
  <c r="O401" i="2" s="1"/>
  <c r="Q401" i="2"/>
  <c r="S401" i="2" s="1"/>
  <c r="AH614" i="2"/>
  <c r="AG614" i="2"/>
  <c r="N567" i="2"/>
  <c r="P567" i="2" s="1"/>
  <c r="Q567" i="2"/>
  <c r="S567" i="2" s="1"/>
  <c r="Q93" i="2"/>
  <c r="N93" i="2"/>
  <c r="P93" i="2" s="1"/>
  <c r="AG174" i="2"/>
  <c r="AH174" i="2"/>
  <c r="Q329" i="2"/>
  <c r="R329" i="2" s="1"/>
  <c r="N329" i="2"/>
  <c r="Q377" i="2"/>
  <c r="N377" i="2"/>
  <c r="P377" i="2" s="1"/>
  <c r="Q276" i="2"/>
  <c r="R276" i="2" s="1"/>
  <c r="N276" i="2"/>
  <c r="P276" i="2" s="1"/>
  <c r="Q84" i="2"/>
  <c r="N84" i="2"/>
  <c r="N766" i="2"/>
  <c r="O766" i="2" s="1"/>
  <c r="Q766" i="2"/>
  <c r="S766" i="2" s="1"/>
  <c r="AG509" i="2"/>
  <c r="AH509" i="2"/>
  <c r="N402" i="2"/>
  <c r="P402" i="2" s="1"/>
  <c r="Q402" i="2"/>
  <c r="R402" i="2" s="1"/>
  <c r="AH613" i="2"/>
  <c r="AG613" i="2"/>
  <c r="Q310" i="2"/>
  <c r="S310" i="2" s="1"/>
  <c r="N310" i="2"/>
  <c r="P310" i="2" s="1"/>
  <c r="AH104" i="2"/>
  <c r="AG104" i="2"/>
  <c r="AH460" i="2"/>
  <c r="AG460" i="2"/>
  <c r="AH159" i="2"/>
  <c r="AG159" i="2"/>
  <c r="Q593" i="2"/>
  <c r="N593" i="2"/>
  <c r="N292" i="2"/>
  <c r="Q292" i="2"/>
  <c r="AG171" i="2"/>
  <c r="AH171" i="2"/>
  <c r="AG603" i="2"/>
  <c r="AH603" i="2"/>
  <c r="N466" i="2"/>
  <c r="P466" i="2" s="1"/>
  <c r="Q466" i="2"/>
  <c r="R466" i="2" s="1"/>
  <c r="Q557" i="2"/>
  <c r="S557" i="2" s="1"/>
  <c r="N557" i="2"/>
  <c r="O557" i="2" s="1"/>
  <c r="AG721" i="2"/>
  <c r="AH721" i="2"/>
  <c r="AG303" i="2"/>
  <c r="AH303" i="2"/>
  <c r="AH369" i="2"/>
  <c r="AG369" i="2"/>
  <c r="AH326" i="2"/>
  <c r="AG326" i="2"/>
  <c r="N566" i="2"/>
  <c r="P566" i="2" s="1"/>
  <c r="Q566" i="2"/>
  <c r="R566" i="2" s="1"/>
  <c r="AG686" i="2"/>
  <c r="AH686" i="2"/>
  <c r="AH249" i="2"/>
  <c r="AG249" i="2"/>
  <c r="Q302" i="2"/>
  <c r="N302" i="2"/>
  <c r="AH759" i="2"/>
  <c r="AG759" i="2"/>
  <c r="AG682" i="2"/>
  <c r="AH682" i="2"/>
  <c r="N712" i="2"/>
  <c r="P712" i="2" s="1"/>
  <c r="Q712" i="2"/>
  <c r="R712" i="2" s="1"/>
  <c r="N641" i="2"/>
  <c r="P641" i="2" s="1"/>
  <c r="Q641" i="2"/>
  <c r="S641" i="2" s="1"/>
  <c r="Q760" i="2"/>
  <c r="R760" i="2" s="1"/>
  <c r="N760" i="2"/>
  <c r="P760" i="2" s="1"/>
  <c r="AG280" i="2"/>
  <c r="AH280" i="2"/>
  <c r="Q717" i="2"/>
  <c r="R717" i="2" s="1"/>
  <c r="N717" i="2"/>
  <c r="P717" i="2" s="1"/>
  <c r="AH51" i="2"/>
  <c r="AG51" i="2"/>
  <c r="Q339" i="2"/>
  <c r="N339" i="2"/>
  <c r="Q512" i="2"/>
  <c r="S512" i="2" s="1"/>
  <c r="N512" i="2"/>
  <c r="Q150" i="2"/>
  <c r="N150" i="2"/>
  <c r="AG313" i="2"/>
  <c r="AH313" i="2"/>
  <c r="AG277" i="2"/>
  <c r="AH277" i="2"/>
  <c r="AG718" i="2"/>
  <c r="AH718" i="2"/>
  <c r="Q387" i="2"/>
  <c r="R387" i="2" s="1"/>
  <c r="N387" i="2"/>
  <c r="O387" i="2" s="1"/>
  <c r="N419" i="2"/>
  <c r="O419" i="2" s="1"/>
  <c r="Q419" i="2"/>
  <c r="S419" i="2" s="1"/>
  <c r="AH770" i="2"/>
  <c r="AG770" i="2"/>
  <c r="Q179" i="2"/>
  <c r="N179" i="2"/>
  <c r="Q551" i="2"/>
  <c r="R551" i="2" s="1"/>
  <c r="N551" i="2"/>
  <c r="P551" i="2" s="1"/>
  <c r="N781" i="2"/>
  <c r="Q781" i="2"/>
  <c r="AG521" i="2"/>
  <c r="AH521" i="2"/>
  <c r="AG160" i="2"/>
  <c r="AH160" i="2"/>
  <c r="AH87" i="2"/>
  <c r="AG87" i="2"/>
  <c r="AH538" i="2"/>
  <c r="AG538" i="2"/>
  <c r="N497" i="2"/>
  <c r="O497" i="2" s="1"/>
  <c r="Q497" i="2"/>
  <c r="S497" i="2" s="1"/>
  <c r="AG587" i="2"/>
  <c r="AH587" i="2"/>
  <c r="AH630" i="2"/>
  <c r="AG630" i="2"/>
  <c r="AH221" i="2"/>
  <c r="AG221" i="2"/>
  <c r="AH724" i="2"/>
  <c r="AG724" i="2"/>
  <c r="AH391" i="2"/>
  <c r="AG391" i="2"/>
  <c r="AH499" i="2"/>
  <c r="AG499" i="2"/>
  <c r="N238" i="2"/>
  <c r="O238" i="2" s="1"/>
  <c r="Q238" i="2"/>
  <c r="AG411" i="2"/>
  <c r="AH411" i="2"/>
  <c r="AH106" i="2"/>
  <c r="AG106" i="2"/>
  <c r="AG234" i="2"/>
  <c r="AH234" i="2"/>
  <c r="N608" i="2"/>
  <c r="Q608" i="2"/>
  <c r="R608" i="2" s="1"/>
  <c r="AG29" i="2"/>
  <c r="AG31" i="2" s="1"/>
  <c r="AH29" i="2"/>
  <c r="AH31" i="2" s="1"/>
  <c r="AG374" i="2"/>
  <c r="AH374" i="2"/>
  <c r="Q335" i="2"/>
  <c r="R335" i="2" s="1"/>
  <c r="N335" i="2"/>
  <c r="P335" i="2" s="1"/>
  <c r="N696" i="2"/>
  <c r="P696" i="2" s="1"/>
  <c r="Q696" i="2"/>
  <c r="S696" i="2" s="1"/>
  <c r="Q266" i="2"/>
  <c r="R266" i="2" s="1"/>
  <c r="N266" i="2"/>
  <c r="P266" i="2" s="1"/>
  <c r="AH380" i="2"/>
  <c r="AG380" i="2"/>
  <c r="AG694" i="2"/>
  <c r="AH694" i="2"/>
  <c r="AH629" i="2"/>
  <c r="AG629" i="2"/>
  <c r="Q455" i="2"/>
  <c r="R455" i="2" s="1"/>
  <c r="N455" i="2"/>
  <c r="Q662" i="2"/>
  <c r="S662" i="2" s="1"/>
  <c r="N662" i="2"/>
  <c r="AG88" i="2"/>
  <c r="AH88" i="2"/>
  <c r="Q382" i="2"/>
  <c r="S382" i="2" s="1"/>
  <c r="N382" i="2"/>
  <c r="P382" i="2" s="1"/>
  <c r="AH409" i="2"/>
  <c r="AG409" i="2"/>
  <c r="AH388" i="2"/>
  <c r="AG388" i="2"/>
  <c r="AG204" i="2"/>
  <c r="AH204" i="2"/>
  <c r="AH16" i="2"/>
  <c r="AG16" i="2"/>
  <c r="N564" i="2"/>
  <c r="O564" i="2" s="1"/>
  <c r="Q564" i="2"/>
  <c r="R564" i="2" s="1"/>
  <c r="AG678" i="2"/>
  <c r="AH678" i="2"/>
  <c r="Q200" i="2"/>
  <c r="R200" i="2" s="1"/>
  <c r="N200" i="2"/>
  <c r="O200" i="2" s="1"/>
  <c r="AH575" i="2"/>
  <c r="AG575" i="2"/>
  <c r="AG619" i="2"/>
  <c r="AH619" i="2"/>
  <c r="AG311" i="2"/>
  <c r="AH311" i="2"/>
  <c r="AG158" i="2"/>
  <c r="AH158" i="2"/>
  <c r="AG430" i="2"/>
  <c r="AH430" i="2"/>
  <c r="Q120" i="2"/>
  <c r="N120" i="2"/>
  <c r="N20" i="2"/>
  <c r="O20" i="2" s="1"/>
  <c r="Q20" i="2"/>
  <c r="R20" i="2" s="1"/>
  <c r="AH207" i="2"/>
  <c r="AH209" i="2" s="1"/>
  <c r="AG207" i="2"/>
  <c r="AG209" i="2" s="1"/>
  <c r="AG726" i="2"/>
  <c r="AG327" i="2"/>
  <c r="AH327" i="2"/>
  <c r="AH205" i="2"/>
  <c r="AG205" i="2"/>
  <c r="AG333" i="2"/>
  <c r="AG44" i="2"/>
  <c r="AH333" i="2"/>
  <c r="AH44" i="2"/>
  <c r="AH40" i="2"/>
  <c r="AG40" i="2"/>
  <c r="AH726" i="2"/>
  <c r="S738" i="2"/>
  <c r="Q648" i="2"/>
  <c r="N648" i="2"/>
  <c r="Q527" i="2"/>
  <c r="N527" i="2"/>
  <c r="N192" i="2"/>
  <c r="Q192" i="2"/>
  <c r="Q743" i="2"/>
  <c r="N743" i="2"/>
  <c r="AG754" i="2"/>
  <c r="AH754" i="2"/>
  <c r="AH477" i="2"/>
  <c r="AG477" i="2"/>
  <c r="AG537" i="2"/>
  <c r="AH537" i="2"/>
  <c r="Q145" i="2"/>
  <c r="N145" i="2"/>
  <c r="Q248" i="2"/>
  <c r="N248" i="2"/>
  <c r="N71" i="2"/>
  <c r="Q71" i="2"/>
  <c r="AH452" i="2"/>
  <c r="AG452" i="2"/>
  <c r="Q789" i="2"/>
  <c r="N789" i="2"/>
  <c r="AG697" i="2"/>
  <c r="AH697" i="2"/>
  <c r="Q132" i="2"/>
  <c r="N132" i="2"/>
  <c r="Q786" i="2"/>
  <c r="N786" i="2"/>
  <c r="Q658" i="2"/>
  <c r="N658" i="2"/>
  <c r="Q591" i="2"/>
  <c r="N591" i="2"/>
  <c r="AG504" i="2"/>
  <c r="AH504" i="2"/>
  <c r="AG500" i="2"/>
  <c r="AH500" i="2"/>
  <c r="N42" i="2"/>
  <c r="Q42" i="2"/>
  <c r="AG173" i="2"/>
  <c r="AH173" i="2"/>
  <c r="AH18" i="2"/>
  <c r="AG18" i="2"/>
  <c r="AH233" i="2"/>
  <c r="AG233" i="2"/>
  <c r="Q122" i="2"/>
  <c r="N122" i="2"/>
  <c r="AH59" i="2"/>
  <c r="AG59" i="2"/>
  <c r="Q799" i="2"/>
  <c r="N799" i="2"/>
  <c r="AH433" i="2"/>
  <c r="AG433" i="2"/>
  <c r="Q651" i="2"/>
  <c r="N651" i="2"/>
  <c r="AG21" i="2"/>
  <c r="AH21" i="2"/>
  <c r="N478" i="2"/>
  <c r="Q478" i="2"/>
  <c r="AH690" i="2"/>
  <c r="AG690" i="2"/>
  <c r="AH592" i="2"/>
  <c r="AG592" i="2"/>
  <c r="Q544" i="2"/>
  <c r="N544" i="2"/>
  <c r="AG758" i="2"/>
  <c r="AH758" i="2"/>
  <c r="AH621" i="2"/>
  <c r="AG621" i="2"/>
  <c r="Q398" i="2"/>
  <c r="N398" i="2"/>
  <c r="Q156" i="2"/>
  <c r="N156" i="2"/>
  <c r="AH362" i="2"/>
  <c r="AG362" i="2"/>
  <c r="AG801" i="2"/>
  <c r="AH801" i="2"/>
  <c r="N340" i="2"/>
  <c r="Q340" i="2"/>
  <c r="Q656" i="2"/>
  <c r="N656" i="2"/>
  <c r="Q526" i="2"/>
  <c r="N526" i="2"/>
  <c r="AG256" i="2"/>
  <c r="AH256" i="2"/>
  <c r="AH631" i="2"/>
  <c r="AG631" i="2"/>
  <c r="Q659" i="2"/>
  <c r="N659" i="2"/>
  <c r="Q260" i="2"/>
  <c r="N260" i="2"/>
  <c r="N109" i="2"/>
  <c r="Q109" i="2"/>
  <c r="N247" i="2"/>
  <c r="Q247" i="2"/>
  <c r="AH626" i="2"/>
  <c r="AG626" i="2"/>
  <c r="Q39" i="2"/>
  <c r="N39" i="2"/>
  <c r="AH558" i="2"/>
  <c r="AG558" i="2"/>
  <c r="AG787" i="2"/>
  <c r="AH787" i="2"/>
  <c r="Q584" i="2"/>
  <c r="N584" i="2"/>
  <c r="N79" i="2"/>
  <c r="Q79" i="2"/>
  <c r="AH772" i="2"/>
  <c r="AG772" i="2"/>
  <c r="Q431" i="2"/>
  <c r="N431" i="2"/>
  <c r="AG394" i="2"/>
  <c r="AG395" i="2" s="1"/>
  <c r="AH394" i="2"/>
  <c r="AH395" i="2" s="1"/>
  <c r="Q771" i="2"/>
  <c r="N771" i="2"/>
  <c r="AH24" i="2"/>
  <c r="AG24" i="2"/>
  <c r="Q421" i="2"/>
  <c r="N421" i="2"/>
  <c r="N457" i="2"/>
  <c r="Q457" i="2"/>
  <c r="Q123" i="2"/>
  <c r="N123" i="2"/>
  <c r="Q294" i="2"/>
  <c r="N294" i="2"/>
  <c r="AG65" i="2"/>
  <c r="AH65" i="2"/>
  <c r="AG470" i="2"/>
  <c r="AH470" i="2"/>
  <c r="N346" i="2"/>
  <c r="Q346" i="2"/>
  <c r="AG649" i="2"/>
  <c r="AH649" i="2"/>
  <c r="N96" i="2"/>
  <c r="Q96" i="2"/>
  <c r="N360" i="2"/>
  <c r="Q360" i="2"/>
  <c r="Q785" i="2"/>
  <c r="N785" i="2"/>
  <c r="Q307" i="2"/>
  <c r="N307" i="2"/>
  <c r="Q366" i="2"/>
  <c r="N366" i="2"/>
  <c r="N378" i="2"/>
  <c r="Q378" i="2"/>
  <c r="Q342" i="2"/>
  <c r="N342" i="2"/>
  <c r="Q389" i="2"/>
  <c r="N389" i="2"/>
  <c r="AG25" i="2"/>
  <c r="AH25" i="2"/>
  <c r="AG407" i="2"/>
  <c r="AH407" i="2"/>
  <c r="AH244" i="2"/>
  <c r="AG244" i="2"/>
  <c r="AG424" i="2"/>
  <c r="AH424" i="2"/>
  <c r="Q345" i="2"/>
  <c r="N345" i="2"/>
  <c r="N144" i="2"/>
  <c r="Q144" i="2"/>
  <c r="Q114" i="2"/>
  <c r="N114" i="2"/>
  <c r="AH751" i="2"/>
  <c r="AG751" i="2"/>
  <c r="N542" i="2"/>
  <c r="Q542" i="2"/>
  <c r="AH287" i="2"/>
  <c r="AG287" i="2"/>
  <c r="N469" i="2"/>
  <c r="Q469" i="2"/>
  <c r="AH102" i="2"/>
  <c r="AG102" i="2"/>
  <c r="Q400" i="2"/>
  <c r="N400" i="2"/>
  <c r="AH240" i="2"/>
  <c r="AG240" i="2"/>
  <c r="AG568" i="2"/>
  <c r="AH568" i="2"/>
  <c r="N580" i="2"/>
  <c r="Q580" i="2"/>
  <c r="AG321" i="2"/>
  <c r="AH321" i="2"/>
  <c r="AG261" i="2"/>
  <c r="AH261" i="2"/>
  <c r="Q381" i="2"/>
  <c r="N381" i="2"/>
  <c r="AH666" i="2"/>
  <c r="AG666" i="2"/>
  <c r="N577" i="2"/>
  <c r="Q577" i="2"/>
  <c r="Q582" i="2"/>
  <c r="N582" i="2"/>
  <c r="N749" i="2"/>
  <c r="Q749" i="2"/>
  <c r="Q769" i="2"/>
  <c r="N769" i="2"/>
  <c r="AH147" i="2"/>
  <c r="AG147" i="2"/>
  <c r="AH598" i="2"/>
  <c r="AH704" i="2" s="1"/>
  <c r="AG598" i="2"/>
  <c r="AG704" i="2" s="1"/>
  <c r="Q777" i="2"/>
  <c r="N777" i="2"/>
  <c r="AH212" i="2"/>
  <c r="AH214" i="2" s="1"/>
  <c r="AG212" i="2"/>
  <c r="AG214" i="2" s="1"/>
  <c r="Q92" i="2"/>
  <c r="N92" i="2"/>
  <c r="AH607" i="2"/>
  <c r="AG607" i="2"/>
  <c r="AH600" i="2"/>
  <c r="AG600" i="2"/>
  <c r="N113" i="2"/>
  <c r="Q113" i="2"/>
  <c r="N773" i="2"/>
  <c r="Q773" i="2"/>
  <c r="AG353" i="2"/>
  <c r="AH353" i="2"/>
  <c r="AG535" i="2"/>
  <c r="AH535" i="2"/>
  <c r="Q365" i="2"/>
  <c r="N365" i="2"/>
  <c r="N284" i="2"/>
  <c r="Q284" i="2"/>
  <c r="AH674" i="2"/>
  <c r="AG674" i="2"/>
  <c r="AH81" i="2"/>
  <c r="AH136" i="2" s="1"/>
  <c r="AG81" i="2"/>
  <c r="AG136" i="2" s="1"/>
  <c r="AH579" i="2"/>
  <c r="AG579" i="2"/>
  <c r="Q220" i="2"/>
  <c r="N220" i="2"/>
  <c r="N239" i="2"/>
  <c r="Q239" i="2"/>
  <c r="AH291" i="2"/>
  <c r="AG291" i="2"/>
  <c r="Q231" i="2"/>
  <c r="N231" i="2"/>
  <c r="Q616" i="2"/>
  <c r="N616" i="2"/>
  <c r="AG456" i="2"/>
  <c r="AH456" i="2"/>
  <c r="AG134" i="2"/>
  <c r="AH134" i="2"/>
  <c r="AH293" i="2"/>
  <c r="AG293" i="2"/>
  <c r="AG149" i="2"/>
  <c r="AH149" i="2"/>
  <c r="AG703" i="2"/>
  <c r="AH703" i="2"/>
  <c r="Q453" i="2"/>
  <c r="N453" i="2"/>
  <c r="AG576" i="2"/>
  <c r="AG585" i="2" s="1"/>
  <c r="AH576" i="2"/>
  <c r="AH486" i="2"/>
  <c r="AG486" i="2"/>
  <c r="AG609" i="2"/>
  <c r="AH609" i="2"/>
  <c r="Q101" i="2"/>
  <c r="N101" i="2"/>
  <c r="Q343" i="2"/>
  <c r="N343" i="2"/>
  <c r="AG246" i="2"/>
  <c r="AH246" i="2"/>
  <c r="AH698" i="2"/>
  <c r="AG698" i="2"/>
  <c r="AG554" i="2"/>
  <c r="AH554" i="2"/>
  <c r="Q128" i="2"/>
  <c r="N128" i="2"/>
  <c r="AH776" i="2"/>
  <c r="AH803" i="2" s="1"/>
  <c r="AG776" i="2"/>
  <c r="N716" i="2"/>
  <c r="Q716" i="2"/>
  <c r="N645" i="2"/>
  <c r="Q645" i="2"/>
  <c r="AH322" i="2"/>
  <c r="AG322" i="2"/>
  <c r="Q755" i="2"/>
  <c r="N755" i="2"/>
  <c r="Q341" i="2"/>
  <c r="N341" i="2"/>
  <c r="AH361" i="2"/>
  <c r="AG361" i="2"/>
  <c r="N700" i="2"/>
  <c r="Q700" i="2"/>
  <c r="AH677" i="2"/>
  <c r="AG677" i="2"/>
  <c r="AG47" i="2"/>
  <c r="AH47" i="2"/>
  <c r="Q267" i="2"/>
  <c r="N267" i="2"/>
  <c r="Q622" i="2"/>
  <c r="N622" i="2"/>
  <c r="Q665" i="2"/>
  <c r="N665" i="2"/>
  <c r="AG475" i="2"/>
  <c r="AH475" i="2"/>
  <c r="AH232" i="2"/>
  <c r="AG232" i="2"/>
  <c r="AH288" i="2"/>
  <c r="AG288" i="2"/>
  <c r="Q35" i="2"/>
  <c r="N35" i="2"/>
  <c r="AG258" i="2"/>
  <c r="AH258" i="2"/>
  <c r="AH289" i="2" s="1"/>
  <c r="Q569" i="2"/>
  <c r="N569" i="2"/>
  <c r="AG49" i="2"/>
  <c r="AH49" i="2"/>
  <c r="Q657" i="2"/>
  <c r="N657" i="2"/>
  <c r="Q235" i="2"/>
  <c r="N235" i="2"/>
  <c r="Q797" i="2"/>
  <c r="N797" i="2"/>
  <c r="AG306" i="2"/>
  <c r="AG319" i="2" s="1"/>
  <c r="AH306" i="2"/>
  <c r="Q86" i="2"/>
  <c r="N86" i="2"/>
  <c r="AH426" i="2"/>
  <c r="AG426" i="2"/>
  <c r="Q268" i="2"/>
  <c r="N268" i="2"/>
  <c r="AH720" i="2"/>
  <c r="AG720" i="2"/>
  <c r="Q445" i="2"/>
  <c r="N445" i="2"/>
  <c r="AG148" i="2"/>
  <c r="AH148" i="2"/>
  <c r="AG17" i="2"/>
  <c r="AH17" i="2"/>
  <c r="Q702" i="2"/>
  <c r="N702" i="2"/>
  <c r="AH61" i="2"/>
  <c r="AG61" i="2"/>
  <c r="AH390" i="2"/>
  <c r="AG390" i="2"/>
  <c r="Q372" i="2"/>
  <c r="N372" i="2"/>
  <c r="P331" i="2"/>
  <c r="O331" i="2"/>
  <c r="O326" i="2"/>
  <c r="P326" i="2"/>
  <c r="O694" i="2"/>
  <c r="P694" i="2"/>
  <c r="O143" i="2"/>
  <c r="P143" i="2"/>
  <c r="O229" i="2"/>
  <c r="P229" i="2"/>
  <c r="P480" i="2"/>
  <c r="O480" i="2"/>
  <c r="P601" i="2"/>
  <c r="O601" i="2"/>
  <c r="O60" i="2"/>
  <c r="P60" i="2"/>
  <c r="P261" i="2"/>
  <c r="O261" i="2"/>
  <c r="P258" i="2"/>
  <c r="O258" i="2"/>
  <c r="P80" i="2"/>
  <c r="O80" i="2"/>
  <c r="O18" i="2"/>
  <c r="P18" i="2"/>
  <c r="P555" i="2"/>
  <c r="O555" i="2"/>
  <c r="P196" i="2"/>
  <c r="O196" i="2"/>
  <c r="R384" i="2"/>
  <c r="S384" i="2"/>
  <c r="R781" i="2"/>
  <c r="S781" i="2"/>
  <c r="O286" i="2"/>
  <c r="P286" i="2"/>
  <c r="R283" i="2"/>
  <c r="S283" i="2"/>
  <c r="S100" i="2"/>
  <c r="R100" i="2"/>
  <c r="S405" i="2"/>
  <c r="R405" i="2"/>
  <c r="S745" i="2"/>
  <c r="R745" i="2"/>
  <c r="O667" i="2"/>
  <c r="P667" i="2"/>
  <c r="P621" i="2"/>
  <c r="O621" i="2"/>
  <c r="R655" i="2"/>
  <c r="S655" i="2"/>
  <c r="O489" i="2"/>
  <c r="P489" i="2"/>
  <c r="P151" i="2"/>
  <c r="O151" i="2"/>
  <c r="R297" i="2"/>
  <c r="S297" i="2"/>
  <c r="R157" i="2"/>
  <c r="S157" i="2"/>
  <c r="R201" i="2"/>
  <c r="S201" i="2"/>
  <c r="S265" i="2"/>
  <c r="R265" i="2"/>
  <c r="S329" i="2"/>
  <c r="O148" i="2"/>
  <c r="P148" i="2"/>
  <c r="O500" i="2"/>
  <c r="P500" i="2"/>
  <c r="R420" i="2"/>
  <c r="S420" i="2"/>
  <c r="S632" i="2"/>
  <c r="R632" i="2"/>
  <c r="S93" i="2"/>
  <c r="R93" i="2"/>
  <c r="R467" i="2"/>
  <c r="S467" i="2"/>
  <c r="S440" i="2"/>
  <c r="R440" i="2"/>
  <c r="S301" i="2"/>
  <c r="R301" i="2"/>
  <c r="S520" i="2"/>
  <c r="R520" i="2"/>
  <c r="S489" i="2"/>
  <c r="R489" i="2"/>
  <c r="S545" i="2"/>
  <c r="R545" i="2"/>
  <c r="R620" i="2"/>
  <c r="S620" i="2"/>
  <c r="S437" i="2"/>
  <c r="R437" i="2"/>
  <c r="S397" i="2"/>
  <c r="R397" i="2"/>
  <c r="O201" i="2"/>
  <c r="P201" i="2"/>
  <c r="P376" i="2"/>
  <c r="O376" i="2"/>
  <c r="O182" i="2"/>
  <c r="P182" i="2"/>
  <c r="P153" i="2"/>
  <c r="O153" i="2"/>
  <c r="O317" i="2"/>
  <c r="P317" i="2"/>
  <c r="P117" i="2"/>
  <c r="O117" i="2"/>
  <c r="R105" i="2"/>
  <c r="S105" i="2"/>
  <c r="N817" i="2"/>
  <c r="P808" i="2"/>
  <c r="P259" i="2"/>
  <c r="O259" i="2"/>
  <c r="P278" i="2"/>
  <c r="O278" i="2"/>
  <c r="P783" i="2"/>
  <c r="O783" i="2"/>
  <c r="P736" i="2"/>
  <c r="O736" i="2"/>
  <c r="Y736" i="2" s="1"/>
  <c r="P733" i="2"/>
  <c r="O733" i="2"/>
  <c r="Y733" i="2" s="1"/>
  <c r="S703" i="2"/>
  <c r="R703" i="2"/>
  <c r="O271" i="2"/>
  <c r="R221" i="2"/>
  <c r="S221" i="2"/>
  <c r="P784" i="2"/>
  <c r="O784" i="2"/>
  <c r="O639" i="2"/>
  <c r="P639" i="2"/>
  <c r="R546" i="2"/>
  <c r="S546" i="2"/>
  <c r="O418" i="2"/>
  <c r="P418" i="2"/>
  <c r="R451" i="2"/>
  <c r="S451" i="2"/>
  <c r="P374" i="2"/>
  <c r="O374" i="2"/>
  <c r="P618" i="2"/>
  <c r="O618" i="2"/>
  <c r="S477" i="2"/>
  <c r="R477" i="2"/>
  <c r="O734" i="2"/>
  <c r="Z734" i="2" s="1"/>
  <c r="P734" i="2"/>
  <c r="P240" i="2"/>
  <c r="O240" i="2"/>
  <c r="R768" i="2"/>
  <c r="S768" i="2"/>
  <c r="O787" i="2"/>
  <c r="P787" i="2"/>
  <c r="R167" i="2"/>
  <c r="S167" i="2"/>
  <c r="S679" i="2"/>
  <c r="R679" i="2"/>
  <c r="P612" i="2"/>
  <c r="O612" i="2"/>
  <c r="O352" i="2"/>
  <c r="P352" i="2"/>
  <c r="S674" i="2"/>
  <c r="R674" i="2"/>
  <c r="P436" i="2"/>
  <c r="O436" i="2"/>
  <c r="O506" i="2"/>
  <c r="P506" i="2"/>
  <c r="P677" i="2"/>
  <c r="O677" i="2"/>
  <c r="P277" i="2"/>
  <c r="O277" i="2"/>
  <c r="S599" i="2"/>
  <c r="R599" i="2"/>
  <c r="R772" i="2"/>
  <c r="S772" i="2"/>
  <c r="R80" i="2"/>
  <c r="S80" i="2"/>
  <c r="S627" i="2"/>
  <c r="R627" i="2"/>
  <c r="R146" i="2"/>
  <c r="S146" i="2"/>
  <c r="S46" i="2"/>
  <c r="R46" i="2"/>
  <c r="S617" i="2"/>
  <c r="R617" i="2"/>
  <c r="S26" i="2"/>
  <c r="R26" i="2"/>
  <c r="S695" i="2"/>
  <c r="R695" i="2"/>
  <c r="R525" i="2"/>
  <c r="S525" i="2"/>
  <c r="R483" i="2"/>
  <c r="S483" i="2"/>
  <c r="S252" i="2"/>
  <c r="R252" i="2"/>
  <c r="S571" i="2"/>
  <c r="R571" i="2"/>
  <c r="P534" i="2"/>
  <c r="O534" i="2"/>
  <c r="Y530" i="2"/>
  <c r="Z530" i="2"/>
  <c r="T530" i="2"/>
  <c r="U530" i="2"/>
  <c r="P230" i="2"/>
  <c r="O230" i="2"/>
  <c r="P127" i="2"/>
  <c r="O127" i="2"/>
  <c r="P368" i="2"/>
  <c r="O368" i="2"/>
  <c r="O640" i="2"/>
  <c r="P640" i="2"/>
  <c r="O311" i="2"/>
  <c r="P311" i="2"/>
  <c r="AG53" i="2"/>
  <c r="O539" i="2"/>
  <c r="P539" i="2"/>
  <c r="O66" i="2"/>
  <c r="P66" i="2"/>
  <c r="O363" i="2"/>
  <c r="P363" i="2"/>
  <c r="O26" i="2"/>
  <c r="P26" i="2"/>
  <c r="R110" i="2"/>
  <c r="S110" i="2"/>
  <c r="O95" i="2"/>
  <c r="P95" i="2"/>
  <c r="P475" i="2"/>
  <c r="O475" i="2"/>
  <c r="R138" i="2"/>
  <c r="S138" i="2"/>
  <c r="Q184" i="2"/>
  <c r="R538" i="2"/>
  <c r="S538" i="2"/>
  <c r="R34" i="2"/>
  <c r="S34" i="2"/>
  <c r="P524" i="2"/>
  <c r="O524" i="2"/>
  <c r="P610" i="2"/>
  <c r="O610" i="2"/>
  <c r="O218" i="2"/>
  <c r="P218" i="2"/>
  <c r="R351" i="2"/>
  <c r="S351" i="2"/>
  <c r="S642" i="2"/>
  <c r="R642" i="2"/>
  <c r="R355" i="2"/>
  <c r="S355" i="2"/>
  <c r="R553" i="2"/>
  <c r="S553" i="2"/>
  <c r="R58" i="2"/>
  <c r="Q67" i="2"/>
  <c r="S58" i="2"/>
  <c r="R473" i="2"/>
  <c r="S473" i="2"/>
  <c r="S102" i="2"/>
  <c r="R102" i="2"/>
  <c r="S764" i="2"/>
  <c r="R764" i="2"/>
  <c r="R29" i="2"/>
  <c r="Q31" i="2"/>
  <c r="S29" i="2"/>
  <c r="R471" i="2"/>
  <c r="S471" i="2"/>
  <c r="R72" i="2"/>
  <c r="S72" i="2"/>
  <c r="R118" i="2"/>
  <c r="S118" i="2"/>
  <c r="S720" i="2"/>
  <c r="R720" i="2"/>
  <c r="S562" i="2"/>
  <c r="R562" i="2"/>
  <c r="S423" i="2"/>
  <c r="R423" i="2"/>
  <c r="O793" i="2"/>
  <c r="P793" i="2"/>
  <c r="O405" i="2"/>
  <c r="P405" i="2"/>
  <c r="S317" i="2"/>
  <c r="R317" i="2"/>
  <c r="O574" i="2"/>
  <c r="P574" i="2"/>
  <c r="P357" i="2"/>
  <c r="O357" i="2"/>
  <c r="O149" i="2"/>
  <c r="P149" i="2"/>
  <c r="P347" i="2"/>
  <c r="O347" i="2"/>
  <c r="P583" i="2"/>
  <c r="O583" i="2"/>
  <c r="P407" i="2"/>
  <c r="O407" i="2"/>
  <c r="P225" i="2"/>
  <c r="O225" i="2"/>
  <c r="O499" i="2"/>
  <c r="P499" i="2"/>
  <c r="O537" i="2"/>
  <c r="P537" i="2"/>
  <c r="O373" i="2"/>
  <c r="P373" i="2"/>
  <c r="O565" i="2"/>
  <c r="P565" i="2"/>
  <c r="U795" i="2"/>
  <c r="T795" i="2"/>
  <c r="Y795" i="2"/>
  <c r="Z795" i="2"/>
  <c r="O411" i="2"/>
  <c r="P411" i="2"/>
  <c r="O118" i="2"/>
  <c r="P118" i="2"/>
  <c r="O428" i="2"/>
  <c r="P428" i="2"/>
  <c r="P193" i="2"/>
  <c r="O193" i="2"/>
  <c r="P216" i="2"/>
  <c r="O216" i="2"/>
  <c r="O208" i="2"/>
  <c r="P208" i="2"/>
  <c r="P25" i="2"/>
  <c r="O25" i="2"/>
  <c r="P447" i="2"/>
  <c r="O447" i="2"/>
  <c r="S592" i="2"/>
  <c r="R592" i="2"/>
  <c r="O21" i="2"/>
  <c r="P21" i="2"/>
  <c r="P293" i="2"/>
  <c r="O293" i="2"/>
  <c r="P379" i="2"/>
  <c r="O379" i="2"/>
  <c r="T513" i="2"/>
  <c r="Z513" i="2"/>
  <c r="U513" i="2"/>
  <c r="Y513" i="2"/>
  <c r="S560" i="2"/>
  <c r="R560" i="2"/>
  <c r="R605" i="2"/>
  <c r="S605" i="2"/>
  <c r="P693" i="2"/>
  <c r="O693" i="2"/>
  <c r="R219" i="2"/>
  <c r="S219" i="2"/>
  <c r="S282" i="2"/>
  <c r="R282" i="2"/>
  <c r="O130" i="2"/>
  <c r="P130" i="2"/>
  <c r="P34" i="2"/>
  <c r="O34" i="2"/>
  <c r="O424" i="2"/>
  <c r="P424" i="2"/>
  <c r="O300" i="2"/>
  <c r="P300" i="2"/>
  <c r="AH319" i="2"/>
  <c r="P715" i="2"/>
  <c r="O715" i="2"/>
  <c r="P775" i="2"/>
  <c r="O775" i="2"/>
  <c r="N209" i="2"/>
  <c r="O207" i="2"/>
  <c r="P207" i="2"/>
  <c r="R143" i="2"/>
  <c r="S143" i="2"/>
  <c r="R411" i="2"/>
  <c r="S411" i="2"/>
  <c r="O666" i="2"/>
  <c r="P666" i="2"/>
  <c r="R547" i="2"/>
  <c r="S547" i="2"/>
  <c r="O426" i="2"/>
  <c r="P426" i="2"/>
  <c r="O161" i="2"/>
  <c r="P161" i="2"/>
  <c r="N829" i="2"/>
  <c r="P827" i="2"/>
  <c r="O195" i="2"/>
  <c r="P195" i="2"/>
  <c r="S532" i="2"/>
  <c r="R532" i="2"/>
  <c r="S391" i="2"/>
  <c r="R391" i="2"/>
  <c r="R763" i="2"/>
  <c r="S763" i="2"/>
  <c r="R456" i="2"/>
  <c r="S456" i="2"/>
  <c r="R108" i="2"/>
  <c r="S108" i="2"/>
  <c r="S130" i="2"/>
  <c r="R130" i="2"/>
  <c r="R275" i="2"/>
  <c r="S275" i="2"/>
  <c r="R155" i="2"/>
  <c r="S155" i="2"/>
  <c r="R306" i="2"/>
  <c r="S306" i="2"/>
  <c r="S374" i="2"/>
  <c r="R374" i="2"/>
  <c r="S362" i="2"/>
  <c r="R362" i="2"/>
  <c r="R639" i="2"/>
  <c r="S639" i="2"/>
  <c r="R274" i="2"/>
  <c r="S274" i="2"/>
  <c r="O162" i="2"/>
  <c r="P162" i="2"/>
  <c r="P369" i="2"/>
  <c r="O369" i="2"/>
  <c r="P531" i="2"/>
  <c r="O531" i="2"/>
  <c r="O498" i="2"/>
  <c r="P498" i="2"/>
  <c r="O571" i="2"/>
  <c r="P571" i="2"/>
  <c r="T515" i="2"/>
  <c r="Y515" i="2"/>
  <c r="Z515" i="2"/>
  <c r="U515" i="2"/>
  <c r="P102" i="2"/>
  <c r="O102" i="2"/>
  <c r="O413" i="2"/>
  <c r="P413" i="2"/>
  <c r="R640" i="2"/>
  <c r="S640" i="2"/>
  <c r="O540" i="2"/>
  <c r="P540" i="2"/>
  <c r="S338" i="2"/>
  <c r="R338" i="2"/>
  <c r="P197" i="2"/>
  <c r="O197" i="2"/>
  <c r="R414" i="2"/>
  <c r="S414" i="2"/>
  <c r="S246" i="2"/>
  <c r="R246" i="2"/>
  <c r="P559" i="2"/>
  <c r="O559" i="2"/>
  <c r="P273" i="2"/>
  <c r="O273" i="2"/>
  <c r="O458" i="2"/>
  <c r="P458" i="2"/>
  <c r="R407" i="2"/>
  <c r="S407" i="2"/>
  <c r="R672" i="2"/>
  <c r="S672" i="2"/>
  <c r="R791" i="2"/>
  <c r="S791" i="2"/>
  <c r="S254" i="2"/>
  <c r="R254" i="2"/>
  <c r="S354" i="2"/>
  <c r="R354" i="2"/>
  <c r="S302" i="2"/>
  <c r="R302" i="2"/>
  <c r="S151" i="2"/>
  <c r="R151" i="2"/>
  <c r="S336" i="2"/>
  <c r="R336" i="2"/>
  <c r="R614" i="2"/>
  <c r="S614" i="2"/>
  <c r="S286" i="2"/>
  <c r="R286" i="2"/>
  <c r="S678" i="2"/>
  <c r="R678" i="2"/>
  <c r="R701" i="2"/>
  <c r="S701" i="2"/>
  <c r="Q40" i="2"/>
  <c r="S33" i="2"/>
  <c r="R33" i="2"/>
  <c r="S714" i="2"/>
  <c r="R714" i="2"/>
  <c r="R649" i="2"/>
  <c r="S649" i="2"/>
  <c r="S517" i="2"/>
  <c r="R517" i="2"/>
  <c r="O647" i="2"/>
  <c r="P647" i="2"/>
  <c r="N327" i="2"/>
  <c r="O325" i="2"/>
  <c r="P325" i="2"/>
  <c r="P683" i="2"/>
  <c r="O683" i="2"/>
  <c r="O761" i="2"/>
  <c r="P761" i="2"/>
  <c r="P283" i="2"/>
  <c r="O283" i="2"/>
  <c r="O560" i="2"/>
  <c r="P560" i="2"/>
  <c r="P703" i="2"/>
  <c r="O703" i="2"/>
  <c r="O312" i="2"/>
  <c r="P312" i="2"/>
  <c r="O781" i="2"/>
  <c r="P781" i="2"/>
  <c r="O285" i="2"/>
  <c r="P285" i="2"/>
  <c r="O85" i="2"/>
  <c r="P85" i="2"/>
  <c r="O792" i="2"/>
  <c r="P792" i="2"/>
  <c r="O750" i="2"/>
  <c r="P750" i="2"/>
  <c r="P742" i="2"/>
  <c r="O742" i="2"/>
  <c r="O103" i="2"/>
  <c r="P103" i="2"/>
  <c r="P408" i="2"/>
  <c r="O408" i="2"/>
  <c r="P223" i="2"/>
  <c r="O223" i="2"/>
  <c r="S18" i="2"/>
  <c r="R18" i="2"/>
  <c r="O433" i="2"/>
  <c r="P433" i="2"/>
  <c r="R314" i="2"/>
  <c r="S314" i="2"/>
  <c r="O575" i="2"/>
  <c r="P575" i="2"/>
  <c r="P337" i="2"/>
  <c r="O337" i="2"/>
  <c r="P33" i="2"/>
  <c r="O33" i="2"/>
  <c r="N40" i="2"/>
  <c r="P233" i="2"/>
  <c r="O233" i="2"/>
  <c r="P159" i="2"/>
  <c r="O159" i="2"/>
  <c r="O502" i="2"/>
  <c r="P502" i="2"/>
  <c r="S433" i="2"/>
  <c r="R433" i="2"/>
  <c r="R438" i="2"/>
  <c r="S438" i="2"/>
  <c r="R82" i="2"/>
  <c r="S82" i="2"/>
  <c r="S198" i="2"/>
  <c r="R198" i="2"/>
  <c r="R163" i="2"/>
  <c r="S163" i="2"/>
  <c r="R536" i="2"/>
  <c r="S536" i="2"/>
  <c r="P615" i="2"/>
  <c r="O615" i="2"/>
  <c r="O633" i="2"/>
  <c r="P633" i="2"/>
  <c r="P762" i="2"/>
  <c r="O762" i="2"/>
  <c r="S587" i="2"/>
  <c r="R587" i="2"/>
  <c r="S699" i="2"/>
  <c r="R699" i="2"/>
  <c r="R412" i="2"/>
  <c r="S412" i="2"/>
  <c r="S243" i="2"/>
  <c r="R243" i="2"/>
  <c r="R88" i="2"/>
  <c r="S88" i="2"/>
  <c r="P72" i="2"/>
  <c r="O72" i="2"/>
  <c r="O723" i="2"/>
  <c r="P723" i="2"/>
  <c r="S257" i="2"/>
  <c r="R257" i="2"/>
  <c r="S409" i="2"/>
  <c r="R409" i="2"/>
  <c r="R308" i="2"/>
  <c r="S308" i="2"/>
  <c r="S140" i="2"/>
  <c r="R140" i="2"/>
  <c r="S757" i="2"/>
  <c r="R757" i="2"/>
  <c r="R568" i="2"/>
  <c r="S568" i="2"/>
  <c r="S280" i="2"/>
  <c r="R280" i="2"/>
  <c r="R300" i="2"/>
  <c r="S300" i="2"/>
  <c r="S309" i="2"/>
  <c r="R309" i="2"/>
  <c r="S762" i="2"/>
  <c r="R762" i="2"/>
  <c r="R285" i="2"/>
  <c r="S285" i="2"/>
  <c r="R746" i="2"/>
  <c r="S746" i="2"/>
  <c r="S337" i="2"/>
  <c r="R337" i="2"/>
  <c r="P472" i="2"/>
  <c r="O472" i="2"/>
  <c r="P36" i="2"/>
  <c r="O36" i="2"/>
  <c r="P150" i="2"/>
  <c r="O150" i="2"/>
  <c r="P100" i="2"/>
  <c r="O100" i="2"/>
  <c r="P354" i="2"/>
  <c r="O354" i="2"/>
  <c r="P282" i="2"/>
  <c r="O282" i="2"/>
  <c r="P129" i="2"/>
  <c r="O129" i="2"/>
  <c r="P496" i="2"/>
  <c r="O496" i="2"/>
  <c r="S454" i="2"/>
  <c r="R454" i="2"/>
  <c r="P774" i="2"/>
  <c r="O774" i="2"/>
  <c r="P731" i="2"/>
  <c r="O731" i="2"/>
  <c r="Z731" i="2" s="1"/>
  <c r="O625" i="2"/>
  <c r="P625" i="2"/>
  <c r="O356" i="2"/>
  <c r="P356" i="2"/>
  <c r="O124" i="2"/>
  <c r="P124" i="2"/>
  <c r="O417" i="2"/>
  <c r="P417" i="2"/>
  <c r="O163" i="2"/>
  <c r="P163" i="2"/>
  <c r="P798" i="2"/>
  <c r="O798" i="2"/>
  <c r="S99" i="2"/>
  <c r="R99" i="2"/>
  <c r="S718" i="2"/>
  <c r="R718" i="2"/>
  <c r="P420" i="2"/>
  <c r="O420" i="2"/>
  <c r="Z548" i="2"/>
  <c r="T548" i="2"/>
  <c r="U548" i="2"/>
  <c r="Y548" i="2"/>
  <c r="O70" i="2"/>
  <c r="P70" i="2"/>
  <c r="P689" i="2"/>
  <c r="O689" i="2"/>
  <c r="S444" i="2"/>
  <c r="R444" i="2"/>
  <c r="R115" i="2"/>
  <c r="S115" i="2"/>
  <c r="S36" i="2"/>
  <c r="R36" i="2"/>
  <c r="O532" i="2"/>
  <c r="P532" i="2"/>
  <c r="O313" i="2"/>
  <c r="P313" i="2"/>
  <c r="O636" i="2"/>
  <c r="P636" i="2"/>
  <c r="R610" i="2"/>
  <c r="S610" i="2"/>
  <c r="R650" i="2"/>
  <c r="S650" i="2"/>
  <c r="R418" i="2"/>
  <c r="S418" i="2"/>
  <c r="S174" i="2"/>
  <c r="R174" i="2"/>
  <c r="S204" i="2"/>
  <c r="R204" i="2"/>
  <c r="R16" i="2"/>
  <c r="S16" i="2"/>
  <c r="R725" i="2"/>
  <c r="S725" i="2"/>
  <c r="R160" i="2"/>
  <c r="S160" i="2"/>
  <c r="S276" i="2"/>
  <c r="R30" i="2"/>
  <c r="S30" i="2"/>
  <c r="R164" i="2"/>
  <c r="S164" i="2"/>
  <c r="R394" i="2"/>
  <c r="S394" i="2"/>
  <c r="S395" i="2" s="1"/>
  <c r="Q395" i="2"/>
  <c r="R147" i="2"/>
  <c r="S147" i="2"/>
  <c r="S348" i="2"/>
  <c r="R348" i="2"/>
  <c r="S452" i="2"/>
  <c r="R452" i="2"/>
  <c r="S723" i="2"/>
  <c r="R723" i="2"/>
  <c r="S600" i="2"/>
  <c r="R600" i="2"/>
  <c r="S385" i="2"/>
  <c r="R385" i="2"/>
  <c r="O494" i="2"/>
  <c r="P494" i="2"/>
  <c r="P194" i="2"/>
  <c r="O194" i="2"/>
  <c r="O353" i="2"/>
  <c r="P353" i="2"/>
  <c r="P538" i="2"/>
  <c r="O538" i="2"/>
  <c r="O724" i="2"/>
  <c r="P724" i="2"/>
  <c r="S499" i="2"/>
  <c r="R499" i="2"/>
  <c r="O82" i="2"/>
  <c r="P82" i="2"/>
  <c r="P456" i="2"/>
  <c r="O456" i="2"/>
  <c r="R694" i="2"/>
  <c r="S694" i="2"/>
  <c r="R494" i="2"/>
  <c r="S494" i="2"/>
  <c r="S519" i="2"/>
  <c r="R519" i="2"/>
  <c r="O295" i="2"/>
  <c r="P295" i="2"/>
  <c r="P91" i="2"/>
  <c r="O91" i="2"/>
  <c r="O58" i="2"/>
  <c r="P58" i="2"/>
  <c r="N67" i="2"/>
  <c r="P609" i="2"/>
  <c r="O609" i="2"/>
  <c r="O686" i="2"/>
  <c r="P686" i="2"/>
  <c r="O174" i="2"/>
  <c r="P174" i="2"/>
  <c r="P573" i="2"/>
  <c r="O573" i="2"/>
  <c r="O406" i="2"/>
  <c r="P406" i="2"/>
  <c r="S529" i="2"/>
  <c r="R529" i="2"/>
  <c r="O171" i="2"/>
  <c r="P171" i="2"/>
  <c r="P637" i="2"/>
  <c r="O637" i="2"/>
  <c r="U13" i="2"/>
  <c r="T13" i="2"/>
  <c r="O155" i="2"/>
  <c r="P155" i="2"/>
  <c r="Z522" i="2"/>
  <c r="Y522" i="2"/>
  <c r="U522" i="2"/>
  <c r="T522" i="2"/>
  <c r="P112" i="2"/>
  <c r="O112" i="2"/>
  <c r="P794" i="2"/>
  <c r="O794" i="2"/>
  <c r="R66" i="2"/>
  <c r="S66" i="2"/>
  <c r="R575" i="2"/>
  <c r="S575" i="2"/>
  <c r="R84" i="2"/>
  <c r="S84" i="2"/>
  <c r="S604" i="2"/>
  <c r="R604" i="2"/>
  <c r="S540" i="2"/>
  <c r="R540" i="2"/>
  <c r="S667" i="2"/>
  <c r="R667" i="2"/>
  <c r="R361" i="2"/>
  <c r="S361" i="2"/>
  <c r="S416" i="2"/>
  <c r="R416" i="2"/>
  <c r="S288" i="2"/>
  <c r="R288" i="2"/>
  <c r="R406" i="2"/>
  <c r="S406" i="2"/>
  <c r="R135" i="2"/>
  <c r="S135" i="2"/>
  <c r="S403" i="2"/>
  <c r="R403" i="2"/>
  <c r="S81" i="2"/>
  <c r="R81" i="2"/>
  <c r="R91" i="2"/>
  <c r="S91" i="2"/>
  <c r="R14" i="2"/>
  <c r="S14" i="2"/>
  <c r="Y465" i="2"/>
  <c r="U465" i="2"/>
  <c r="Z465" i="2"/>
  <c r="T465" i="2"/>
  <c r="P88" i="2"/>
  <c r="O88" i="2"/>
  <c r="O670" i="2"/>
  <c r="P670" i="2"/>
  <c r="P243" i="2"/>
  <c r="O243" i="2"/>
  <c r="P154" i="2"/>
  <c r="O154" i="2"/>
  <c r="O561" i="2"/>
  <c r="P561" i="2"/>
  <c r="P116" i="2"/>
  <c r="O116" i="2"/>
  <c r="P412" i="2"/>
  <c r="O412" i="2"/>
  <c r="P669" i="2"/>
  <c r="O669" i="2"/>
  <c r="P254" i="2"/>
  <c r="O254" i="2"/>
  <c r="O570" i="2"/>
  <c r="P570" i="2"/>
  <c r="P675" i="2"/>
  <c r="O675" i="2"/>
  <c r="P121" i="2"/>
  <c r="O121" i="2"/>
  <c r="S441" i="2"/>
  <c r="R441" i="2"/>
  <c r="S249" i="2"/>
  <c r="R249" i="2"/>
  <c r="O536" i="2"/>
  <c r="P536" i="2"/>
  <c r="S561" i="2"/>
  <c r="R561" i="2"/>
  <c r="O296" i="2"/>
  <c r="P296" i="2"/>
  <c r="P619" i="2"/>
  <c r="O619" i="2"/>
  <c r="S492" i="2"/>
  <c r="R492" i="2"/>
  <c r="O160" i="2"/>
  <c r="P160" i="2"/>
  <c r="O681" i="2"/>
  <c r="P681" i="2"/>
  <c r="O576" i="2"/>
  <c r="P576" i="2"/>
  <c r="R375" i="2"/>
  <c r="S375" i="2"/>
  <c r="P752" i="2"/>
  <c r="O752" i="2"/>
  <c r="O299" i="2"/>
  <c r="P299" i="2"/>
  <c r="S670" i="2"/>
  <c r="R670" i="2"/>
  <c r="P274" i="2"/>
  <c r="O274" i="2"/>
  <c r="O409" i="2"/>
  <c r="P409" i="2"/>
  <c r="R154" i="2"/>
  <c r="S154" i="2"/>
  <c r="R588" i="2"/>
  <c r="S588" i="2"/>
  <c r="Y595" i="2"/>
  <c r="U595" i="2"/>
  <c r="T595" i="2"/>
  <c r="Z595" i="2"/>
  <c r="R683" i="2"/>
  <c r="S683" i="2"/>
  <c r="R120" i="2"/>
  <c r="S120" i="2"/>
  <c r="P471" i="2"/>
  <c r="O471" i="2"/>
  <c r="O437" i="2"/>
  <c r="P437" i="2"/>
  <c r="R232" i="2"/>
  <c r="S232" i="2"/>
  <c r="O664" i="2"/>
  <c r="P664" i="2"/>
  <c r="P181" i="2"/>
  <c r="O181" i="2"/>
  <c r="S390" i="2"/>
  <c r="R390" i="2"/>
  <c r="S296" i="2"/>
  <c r="R296" i="2"/>
  <c r="R779" i="2"/>
  <c r="S779" i="2"/>
  <c r="R644" i="2"/>
  <c r="S644" i="2"/>
  <c r="S709" i="2"/>
  <c r="R709" i="2"/>
  <c r="S767" i="2"/>
  <c r="R767" i="2"/>
  <c r="R17" i="2"/>
  <c r="S17" i="2"/>
  <c r="R425" i="2"/>
  <c r="S425" i="2"/>
  <c r="R715" i="2"/>
  <c r="S715" i="2"/>
  <c r="S464" i="2"/>
  <c r="R464" i="2"/>
  <c r="S787" i="2"/>
  <c r="R787" i="2"/>
  <c r="R589" i="2"/>
  <c r="S589" i="2"/>
  <c r="S775" i="2"/>
  <c r="R775" i="2"/>
  <c r="S273" i="2"/>
  <c r="R273" i="2"/>
  <c r="T55" i="2"/>
  <c r="T56" i="2" s="1"/>
  <c r="R56" i="2"/>
  <c r="Y55" i="2"/>
  <c r="Y56" i="2" s="1"/>
  <c r="Z55" i="2"/>
  <c r="Z56" i="2" s="1"/>
  <c r="U55" i="2"/>
  <c r="U56" i="2" s="1"/>
  <c r="O523" i="2"/>
  <c r="P523" i="2"/>
  <c r="P292" i="2"/>
  <c r="O292" i="2"/>
  <c r="O138" i="2"/>
  <c r="P138" i="2"/>
  <c r="P678" i="2"/>
  <c r="O678" i="2"/>
  <c r="O394" i="2"/>
  <c r="O395" i="2" s="1"/>
  <c r="P394" i="2"/>
  <c r="P395" i="2" s="1"/>
  <c r="N395" i="2"/>
  <c r="P541" i="2"/>
  <c r="O541" i="2"/>
  <c r="O297" i="2"/>
  <c r="P297" i="2"/>
  <c r="R722" i="2"/>
  <c r="S722" i="2"/>
  <c r="O503" i="2"/>
  <c r="P503" i="2"/>
  <c r="O737" i="2"/>
  <c r="Z737" i="2" s="1"/>
  <c r="P737" i="2"/>
  <c r="R761" i="2"/>
  <c r="S761" i="2"/>
  <c r="O644" i="2"/>
  <c r="P644" i="2"/>
  <c r="O695" i="2"/>
  <c r="P695" i="2"/>
  <c r="S490" i="2"/>
  <c r="R490" i="2"/>
  <c r="R447" i="2"/>
  <c r="S447" i="2"/>
  <c r="R747" i="2"/>
  <c r="S747" i="2"/>
  <c r="P348" i="2"/>
  <c r="O348" i="2"/>
  <c r="P668" i="2"/>
  <c r="O668" i="2"/>
  <c r="O701" i="2"/>
  <c r="P701" i="2"/>
  <c r="P257" i="2"/>
  <c r="O257" i="2"/>
  <c r="P505" i="2"/>
  <c r="O505" i="2"/>
  <c r="O111" i="2"/>
  <c r="P111" i="2"/>
  <c r="R697" i="2"/>
  <c r="S697" i="2"/>
  <c r="P654" i="2"/>
  <c r="O654" i="2"/>
  <c r="R486" i="2"/>
  <c r="S486" i="2"/>
  <c r="R558" i="2"/>
  <c r="S558" i="2"/>
  <c r="R430" i="2"/>
  <c r="S430" i="2"/>
  <c r="O23" i="2"/>
  <c r="P23" i="2"/>
  <c r="O241" i="2"/>
  <c r="P241" i="2"/>
  <c r="R380" i="2"/>
  <c r="S380" i="2"/>
  <c r="R576" i="2"/>
  <c r="S576" i="2"/>
  <c r="S426" i="2"/>
  <c r="R426" i="2"/>
  <c r="R408" i="2"/>
  <c r="S408" i="2"/>
  <c r="S15" i="2"/>
  <c r="R15" i="2"/>
  <c r="S216" i="2"/>
  <c r="Q236" i="2"/>
  <c r="R216" i="2"/>
  <c r="R634" i="2"/>
  <c r="S634" i="2"/>
  <c r="S482" i="2"/>
  <c r="R482" i="2"/>
  <c r="S369" i="2"/>
  <c r="R369" i="2"/>
  <c r="R784" i="2"/>
  <c r="S784" i="2"/>
  <c r="O425" i="2"/>
  <c r="P425" i="2"/>
  <c r="R73" i="2"/>
  <c r="S73" i="2"/>
  <c r="R410" i="2"/>
  <c r="S410" i="2"/>
  <c r="P434" i="2"/>
  <c r="O434" i="2"/>
  <c r="S684" i="2"/>
  <c r="R684" i="2"/>
  <c r="S70" i="2"/>
  <c r="R70" i="2"/>
  <c r="R554" i="2"/>
  <c r="S554" i="2"/>
  <c r="S531" i="2"/>
  <c r="R531" i="2"/>
  <c r="P581" i="2"/>
  <c r="O581" i="2"/>
  <c r="P732" i="2"/>
  <c r="O732" i="2"/>
  <c r="Y732" i="2" s="1"/>
  <c r="Z476" i="2"/>
  <c r="Y476" i="2"/>
  <c r="U476" i="2"/>
  <c r="T476" i="2"/>
  <c r="P198" i="2"/>
  <c r="O198" i="2"/>
  <c r="O763" i="2"/>
  <c r="P763" i="2"/>
  <c r="O133" i="2"/>
  <c r="P133" i="2"/>
  <c r="O800" i="2"/>
  <c r="P800" i="2"/>
  <c r="P444" i="2"/>
  <c r="O444" i="2"/>
  <c r="S415" i="2"/>
  <c r="R415" i="2"/>
  <c r="O435" i="2"/>
  <c r="P435" i="2"/>
  <c r="O429" i="2"/>
  <c r="P429" i="2"/>
  <c r="P272" i="2"/>
  <c r="O272" i="2"/>
  <c r="O81" i="2"/>
  <c r="P81" i="2"/>
  <c r="S751" i="2"/>
  <c r="R751" i="2"/>
  <c r="S117" i="2"/>
  <c r="R117" i="2"/>
  <c r="R331" i="2"/>
  <c r="S331" i="2"/>
  <c r="O509" i="2"/>
  <c r="P509" i="2"/>
  <c r="P183" i="2"/>
  <c r="O183" i="2"/>
  <c r="P37" i="2"/>
  <c r="O37" i="2"/>
  <c r="O139" i="2"/>
  <c r="P139" i="2"/>
  <c r="O521" i="2"/>
  <c r="P521" i="2"/>
  <c r="R22" i="2"/>
  <c r="S22" i="2"/>
  <c r="R417" i="2"/>
  <c r="S417" i="2"/>
  <c r="P770" i="2"/>
  <c r="O770" i="2"/>
  <c r="O288" i="2"/>
  <c r="P288" i="2"/>
  <c r="P119" i="2"/>
  <c r="O119" i="2"/>
  <c r="S432" i="2"/>
  <c r="R432" i="2"/>
  <c r="S687" i="2"/>
  <c r="R687" i="2"/>
  <c r="P791" i="2"/>
  <c r="O791" i="2"/>
  <c r="R792" i="2"/>
  <c r="S792" i="2"/>
  <c r="R539" i="2"/>
  <c r="S539" i="2"/>
  <c r="S744" i="2"/>
  <c r="R744" i="2"/>
  <c r="S669" i="2"/>
  <c r="R669" i="2"/>
  <c r="P452" i="2"/>
  <c r="O452" i="2"/>
  <c r="S83" i="2"/>
  <c r="R83" i="2"/>
  <c r="R516" i="2"/>
  <c r="S516" i="2"/>
  <c r="S238" i="2"/>
  <c r="R238" i="2"/>
  <c r="R173" i="2"/>
  <c r="S173" i="2"/>
  <c r="S189" i="2"/>
  <c r="S190" i="2" s="1"/>
  <c r="R189" i="2"/>
  <c r="Q190" i="2"/>
  <c r="R316" i="2"/>
  <c r="S316" i="2"/>
  <c r="R233" i="2"/>
  <c r="S233" i="2"/>
  <c r="O15" i="2"/>
  <c r="P15" i="2"/>
  <c r="S139" i="2"/>
  <c r="R139" i="2"/>
  <c r="S313" i="2"/>
  <c r="R313" i="2"/>
  <c r="S611" i="2"/>
  <c r="R611" i="2"/>
  <c r="S175" i="2"/>
  <c r="R175" i="2"/>
  <c r="S52" i="2"/>
  <c r="R52" i="2"/>
  <c r="R434" i="2"/>
  <c r="S434" i="2"/>
  <c r="S609" i="2"/>
  <c r="R609" i="2"/>
  <c r="S491" i="2"/>
  <c r="R491" i="2"/>
  <c r="S448" i="2"/>
  <c r="R448" i="2"/>
  <c r="S708" i="2"/>
  <c r="R708" i="2"/>
  <c r="P772" i="2"/>
  <c r="O772" i="2"/>
  <c r="O176" i="2"/>
  <c r="P176" i="2"/>
  <c r="P563" i="2"/>
  <c r="O563" i="2"/>
  <c r="O336" i="2"/>
  <c r="P336" i="2"/>
  <c r="P687" i="2"/>
  <c r="O687" i="2"/>
  <c r="P94" i="2"/>
  <c r="O94" i="2"/>
  <c r="O671" i="2"/>
  <c r="P671" i="2"/>
  <c r="P546" i="2"/>
  <c r="O546" i="2"/>
  <c r="P221" i="2"/>
  <c r="O221" i="2"/>
  <c r="P626" i="2"/>
  <c r="O626" i="2"/>
  <c r="Q214" i="2"/>
  <c r="S212" i="2"/>
  <c r="S214" i="2" s="1"/>
  <c r="R212" i="2"/>
  <c r="P650" i="2"/>
  <c r="O650" i="2"/>
  <c r="O470" i="2"/>
  <c r="P470" i="2"/>
  <c r="P351" i="2"/>
  <c r="O351" i="2"/>
  <c r="P446" i="2"/>
  <c r="O446" i="2"/>
  <c r="P69" i="2"/>
  <c r="N77" i="2"/>
  <c r="O69" i="2"/>
  <c r="S330" i="2"/>
  <c r="R330" i="2"/>
  <c r="S104" i="2"/>
  <c r="R104" i="2"/>
  <c r="O520" i="2"/>
  <c r="P520" i="2"/>
  <c r="P508" i="2"/>
  <c r="O508" i="2"/>
  <c r="S635" i="2"/>
  <c r="R635" i="2"/>
  <c r="S194" i="2"/>
  <c r="R194" i="2"/>
  <c r="P164" i="2"/>
  <c r="O164" i="2"/>
  <c r="R291" i="2"/>
  <c r="Q304" i="2"/>
  <c r="S291" i="2"/>
  <c r="R325" i="2"/>
  <c r="Q327" i="2"/>
  <c r="S325" i="2"/>
  <c r="P511" i="2"/>
  <c r="O511" i="2"/>
  <c r="R534" i="2"/>
  <c r="S534" i="2"/>
  <c r="P517" i="2"/>
  <c r="O517" i="2"/>
  <c r="S263" i="2"/>
  <c r="R263" i="2"/>
  <c r="S710" i="2"/>
  <c r="R710" i="2"/>
  <c r="S579" i="2"/>
  <c r="R579" i="2"/>
  <c r="O562" i="2"/>
  <c r="P562" i="2"/>
  <c r="P380" i="2"/>
  <c r="O380" i="2"/>
  <c r="O516" i="2"/>
  <c r="P516" i="2"/>
  <c r="P52" i="2"/>
  <c r="O52" i="2"/>
  <c r="R668" i="2"/>
  <c r="S668" i="2"/>
  <c r="S142" i="2"/>
  <c r="R142" i="2"/>
  <c r="R195" i="2"/>
  <c r="S195" i="2"/>
  <c r="R158" i="2"/>
  <c r="S158" i="2"/>
  <c r="S223" i="2"/>
  <c r="R223" i="2"/>
  <c r="S780" i="2"/>
  <c r="R780" i="2"/>
  <c r="S713" i="2"/>
  <c r="R713" i="2"/>
  <c r="S196" i="2"/>
  <c r="R196" i="2"/>
  <c r="S613" i="2"/>
  <c r="R613" i="2"/>
  <c r="Q187" i="2"/>
  <c r="R186" i="2"/>
  <c r="S186" i="2"/>
  <c r="S187" i="2" s="1"/>
  <c r="S498" i="2"/>
  <c r="R498" i="2"/>
  <c r="R643" i="2"/>
  <c r="S643" i="2"/>
  <c r="S468" i="2"/>
  <c r="R468" i="2"/>
  <c r="P747" i="2"/>
  <c r="O747" i="2"/>
  <c r="Z590" i="2"/>
  <c r="T590" i="2"/>
  <c r="Y590" i="2"/>
  <c r="U590" i="2"/>
  <c r="O199" i="2"/>
  <c r="P199" i="2"/>
  <c r="O98" i="2"/>
  <c r="P98" i="2"/>
  <c r="P624" i="2"/>
  <c r="O624" i="2"/>
  <c r="O535" i="2"/>
  <c r="P535" i="2"/>
  <c r="R69" i="2"/>
  <c r="Q77" i="2"/>
  <c r="S69" i="2"/>
  <c r="O303" i="2"/>
  <c r="P303" i="2"/>
  <c r="P767" i="2"/>
  <c r="O767" i="2"/>
  <c r="P589" i="2"/>
  <c r="O589" i="2"/>
  <c r="O735" i="2"/>
  <c r="Y735" i="2" s="1"/>
  <c r="P735" i="2"/>
  <c r="O46" i="2"/>
  <c r="P46" i="2"/>
  <c r="S172" i="2"/>
  <c r="R172" i="2"/>
  <c r="S75" i="2"/>
  <c r="R75" i="2"/>
  <c r="P245" i="2"/>
  <c r="O245" i="2"/>
  <c r="S277" i="2"/>
  <c r="R277" i="2"/>
  <c r="R261" i="2"/>
  <c r="S261" i="2"/>
  <c r="P554" i="2"/>
  <c r="O554" i="2"/>
  <c r="S193" i="2"/>
  <c r="R193" i="2"/>
  <c r="O746" i="2"/>
  <c r="P746" i="2"/>
  <c r="R510" i="2"/>
  <c r="S510" i="2"/>
  <c r="P83" i="2"/>
  <c r="O83" i="2"/>
  <c r="P468" i="2"/>
  <c r="O468" i="2"/>
  <c r="P473" i="2"/>
  <c r="O473" i="2"/>
  <c r="O108" i="2"/>
  <c r="P108" i="2"/>
  <c r="R322" i="2"/>
  <c r="S322" i="2"/>
  <c r="R742" i="2"/>
  <c r="S742" i="2"/>
  <c r="O126" i="2"/>
  <c r="P126" i="2"/>
  <c r="S315" i="2"/>
  <c r="R315" i="2"/>
  <c r="P713" i="2"/>
  <c r="O713" i="2"/>
  <c r="R399" i="2"/>
  <c r="S399" i="2"/>
  <c r="S227" i="2"/>
  <c r="R227" i="2"/>
  <c r="R660" i="2"/>
  <c r="S660" i="2"/>
  <c r="R765" i="2"/>
  <c r="S765" i="2"/>
  <c r="R218" i="2"/>
  <c r="S218" i="2"/>
  <c r="R23" i="2"/>
  <c r="S23" i="2"/>
  <c r="S647" i="2"/>
  <c r="R647" i="2"/>
  <c r="S388" i="2"/>
  <c r="R388" i="2"/>
  <c r="S552" i="2"/>
  <c r="R552" i="2"/>
  <c r="R654" i="2"/>
  <c r="S654" i="2"/>
  <c r="S429" i="2"/>
  <c r="R429" i="2"/>
  <c r="R556" i="2"/>
  <c r="S556" i="2"/>
  <c r="O438" i="2"/>
  <c r="P438" i="2"/>
  <c r="P177" i="2"/>
  <c r="O177" i="2"/>
  <c r="O501" i="2"/>
  <c r="P501" i="2"/>
  <c r="P691" i="2"/>
  <c r="O691" i="2"/>
  <c r="P63" i="2"/>
  <c r="O63" i="2"/>
  <c r="O594" i="2"/>
  <c r="P594" i="2"/>
  <c r="P280" i="2"/>
  <c r="O280" i="2"/>
  <c r="S74" i="2"/>
  <c r="R74" i="2"/>
  <c r="P699" i="2"/>
  <c r="O699" i="2"/>
  <c r="P477" i="2"/>
  <c r="O477" i="2"/>
  <c r="P339" i="2"/>
  <c r="O339" i="2"/>
  <c r="AG370" i="2"/>
  <c r="R124" i="2"/>
  <c r="S124" i="2"/>
  <c r="P464" i="2"/>
  <c r="O464" i="2"/>
  <c r="AG27" i="2"/>
  <c r="O166" i="2"/>
  <c r="P166" i="2"/>
  <c r="O321" i="2"/>
  <c r="P321" i="2"/>
  <c r="N323" i="2"/>
  <c r="P679" i="2"/>
  <c r="O679" i="2"/>
  <c r="O653" i="2"/>
  <c r="P653" i="2"/>
  <c r="R59" i="2"/>
  <c r="S59" i="2"/>
  <c r="R638" i="2"/>
  <c r="S638" i="2"/>
  <c r="O483" i="2"/>
  <c r="P483" i="2"/>
  <c r="S62" i="2"/>
  <c r="R62" i="2"/>
  <c r="S363" i="2"/>
  <c r="R363" i="2"/>
  <c r="O611" i="2"/>
  <c r="P611" i="2"/>
  <c r="R278" i="2"/>
  <c r="S278" i="2"/>
  <c r="R129" i="2"/>
  <c r="S129" i="2"/>
  <c r="S111" i="2"/>
  <c r="R111" i="2"/>
  <c r="S199" i="2"/>
  <c r="R199" i="2"/>
  <c r="R509" i="2"/>
  <c r="S509" i="2"/>
  <c r="R228" i="2"/>
  <c r="S228" i="2"/>
  <c r="R686" i="2"/>
  <c r="S686" i="2"/>
  <c r="R770" i="2"/>
  <c r="S770" i="2"/>
  <c r="S21" i="2"/>
  <c r="R21" i="2"/>
  <c r="S783" i="2"/>
  <c r="R783" i="2"/>
  <c r="R798" i="2"/>
  <c r="S798" i="2"/>
  <c r="S61" i="2"/>
  <c r="R61" i="2"/>
  <c r="P481" i="2"/>
  <c r="O481" i="2"/>
  <c r="O30" i="2"/>
  <c r="P30" i="2"/>
  <c r="P552" i="2"/>
  <c r="O552" i="2"/>
  <c r="P388" i="2"/>
  <c r="O388" i="2"/>
  <c r="S479" i="2"/>
  <c r="R479" i="2"/>
  <c r="O634" i="2"/>
  <c r="P634" i="2"/>
  <c r="O450" i="2"/>
  <c r="P450" i="2"/>
  <c r="AH27" i="2"/>
  <c r="R234" i="2"/>
  <c r="S234" i="2"/>
  <c r="R691" i="2"/>
  <c r="S691" i="2"/>
  <c r="R127" i="2"/>
  <c r="S127" i="2"/>
  <c r="P764" i="2"/>
  <c r="O764" i="2"/>
  <c r="O131" i="2"/>
  <c r="P131" i="2"/>
  <c r="P399" i="2"/>
  <c r="O399" i="2"/>
  <c r="R259" i="2"/>
  <c r="S259" i="2"/>
  <c r="O316" i="2"/>
  <c r="P316" i="2"/>
  <c r="R496" i="2"/>
  <c r="S496" i="2"/>
  <c r="R287" i="2"/>
  <c r="S287" i="2"/>
  <c r="P383" i="2"/>
  <c r="O383" i="2"/>
  <c r="P556" i="2"/>
  <c r="O556" i="2"/>
  <c r="O256" i="2"/>
  <c r="P256" i="2"/>
  <c r="P16" i="2"/>
  <c r="O16" i="2"/>
  <c r="S428" i="2"/>
  <c r="R428" i="2"/>
  <c r="R625" i="2"/>
  <c r="S625" i="2"/>
  <c r="R159" i="2"/>
  <c r="S159" i="2"/>
  <c r="R495" i="2"/>
  <c r="S495" i="2"/>
  <c r="S596" i="2"/>
  <c r="R596" i="2"/>
  <c r="R112" i="2"/>
  <c r="S112" i="2"/>
  <c r="S229" i="2"/>
  <c r="R229" i="2"/>
  <c r="O692" i="2"/>
  <c r="P692" i="2"/>
  <c r="R165" i="2"/>
  <c r="S165" i="2"/>
  <c r="R202" i="2"/>
  <c r="S202" i="2"/>
  <c r="R241" i="2"/>
  <c r="S241" i="2"/>
  <c r="S367" i="2"/>
  <c r="R367" i="2"/>
  <c r="R504" i="2"/>
  <c r="S504" i="2"/>
  <c r="S685" i="2"/>
  <c r="R685" i="2"/>
  <c r="S169" i="2"/>
  <c r="R169" i="2"/>
  <c r="S24" i="2"/>
  <c r="R24" i="2"/>
  <c r="R750" i="2"/>
  <c r="S750" i="2"/>
  <c r="R43" i="2"/>
  <c r="S43" i="2"/>
  <c r="R500" i="2"/>
  <c r="S500" i="2"/>
  <c r="P158" i="2"/>
  <c r="O158" i="2"/>
  <c r="S663" i="2"/>
  <c r="R663" i="2"/>
  <c r="O204" i="2"/>
  <c r="P204" i="2"/>
  <c r="P125" i="2"/>
  <c r="O125" i="2"/>
  <c r="S630" i="2"/>
  <c r="R630" i="2"/>
  <c r="R778" i="2"/>
  <c r="S778" i="2"/>
  <c r="O306" i="2"/>
  <c r="P306" i="2"/>
  <c r="R555" i="2"/>
  <c r="S555" i="2"/>
  <c r="S208" i="2"/>
  <c r="R208" i="2"/>
  <c r="P708" i="2"/>
  <c r="O708" i="2"/>
  <c r="O90" i="2"/>
  <c r="P90" i="2"/>
  <c r="P525" i="2"/>
  <c r="O525" i="2"/>
  <c r="O169" i="2"/>
  <c r="P169" i="2"/>
  <c r="AG77" i="2"/>
  <c r="R377" i="2"/>
  <c r="S377" i="2"/>
  <c r="O684" i="2"/>
  <c r="P684" i="2"/>
  <c r="P315" i="2"/>
  <c r="O315" i="2"/>
  <c r="R570" i="2"/>
  <c r="S570" i="2"/>
  <c r="S682" i="2"/>
  <c r="R682" i="2"/>
  <c r="R676" i="2"/>
  <c r="S676" i="2"/>
  <c r="S107" i="2"/>
  <c r="R107" i="2"/>
  <c r="R256" i="2"/>
  <c r="S256" i="2"/>
  <c r="S303" i="2"/>
  <c r="R303" i="2"/>
  <c r="S170" i="2"/>
  <c r="R170" i="2"/>
  <c r="S692" i="2"/>
  <c r="R692" i="2"/>
  <c r="Q323" i="2"/>
  <c r="R321" i="2"/>
  <c r="S321" i="2"/>
  <c r="S323" i="2" s="1"/>
  <c r="R506" i="2"/>
  <c r="S506" i="2"/>
  <c r="R364" i="2"/>
  <c r="S364" i="2"/>
  <c r="R435" i="2"/>
  <c r="S435" i="2"/>
  <c r="S501" i="2"/>
  <c r="R501" i="2"/>
  <c r="S442" i="2"/>
  <c r="R442" i="2"/>
  <c r="S653" i="2"/>
  <c r="R653" i="2"/>
  <c r="P222" i="2"/>
  <c r="O222" i="2"/>
  <c r="O697" i="2"/>
  <c r="P697" i="2"/>
  <c r="O479" i="2"/>
  <c r="P479" i="2"/>
  <c r="O281" i="2"/>
  <c r="P281" i="2"/>
  <c r="O720" i="2"/>
  <c r="P720" i="2"/>
  <c r="P104" i="2"/>
  <c r="O104" i="2"/>
  <c r="O329" i="2"/>
  <c r="P329" i="2"/>
  <c r="N333" i="2"/>
  <c r="P663" i="2"/>
  <c r="O663" i="2"/>
  <c r="S225" i="2"/>
  <c r="R225" i="2"/>
  <c r="O627" i="2"/>
  <c r="P627" i="2"/>
  <c r="P533" i="2"/>
  <c r="O533" i="2"/>
  <c r="O751" i="2"/>
  <c r="P751" i="2"/>
  <c r="P545" i="2"/>
  <c r="O545" i="2"/>
  <c r="S446" i="2"/>
  <c r="R446" i="2"/>
  <c r="O757" i="2"/>
  <c r="P757" i="2"/>
  <c r="R98" i="2"/>
  <c r="S98" i="2"/>
  <c r="O660" i="2"/>
  <c r="P660" i="2"/>
  <c r="O178" i="2"/>
  <c r="P178" i="2"/>
  <c r="P301" i="2"/>
  <c r="O301" i="2"/>
  <c r="S470" i="2"/>
  <c r="R470" i="2"/>
  <c r="P596" i="2"/>
  <c r="O596" i="2"/>
  <c r="O65" i="2"/>
  <c r="P65" i="2"/>
  <c r="P147" i="2"/>
  <c r="O147" i="2"/>
  <c r="N31" i="2"/>
  <c r="P29" i="2"/>
  <c r="O29" i="2"/>
  <c r="R601" i="2"/>
  <c r="S601" i="2"/>
  <c r="S537" i="2"/>
  <c r="R537" i="2"/>
  <c r="O676" i="2"/>
  <c r="P676" i="2"/>
  <c r="O682" i="2"/>
  <c r="P682" i="2"/>
  <c r="AH77" i="2"/>
  <c r="S748" i="2"/>
  <c r="R748" i="2"/>
  <c r="P403" i="2"/>
  <c r="O403" i="2"/>
  <c r="S690" i="2"/>
  <c r="R690" i="2"/>
  <c r="P359" i="2"/>
  <c r="O359" i="2"/>
  <c r="S481" i="2"/>
  <c r="R481" i="2"/>
  <c r="S270" i="2"/>
  <c r="R270" i="2"/>
  <c r="S646" i="2"/>
  <c r="R646" i="2"/>
  <c r="S759" i="2"/>
  <c r="R759" i="2"/>
  <c r="R224" i="2"/>
  <c r="S224" i="2"/>
  <c r="S449" i="2"/>
  <c r="R449" i="2"/>
  <c r="S65" i="2"/>
  <c r="R65" i="2"/>
  <c r="R756" i="2"/>
  <c r="S756" i="2"/>
  <c r="S790" i="2"/>
  <c r="R790" i="2"/>
  <c r="R312" i="2"/>
  <c r="S312" i="2"/>
  <c r="R207" i="2"/>
  <c r="Q209" i="2"/>
  <c r="S207" i="2"/>
  <c r="R788" i="2"/>
  <c r="S788" i="2"/>
  <c r="S178" i="2"/>
  <c r="R178" i="2"/>
  <c r="R633" i="2"/>
  <c r="S633" i="2"/>
  <c r="R298" i="2"/>
  <c r="S298" i="2"/>
  <c r="R475" i="2"/>
  <c r="S475" i="2"/>
  <c r="S293" i="2"/>
  <c r="R293" i="2"/>
  <c r="S462" i="2"/>
  <c r="R462" i="2"/>
  <c r="R518" i="2"/>
  <c r="S518" i="2"/>
  <c r="O510" i="2"/>
  <c r="P510" i="2"/>
  <c r="P170" i="2"/>
  <c r="O170" i="2"/>
  <c r="P721" i="2"/>
  <c r="O721" i="2"/>
  <c r="O688" i="2"/>
  <c r="P688" i="2"/>
  <c r="P212" i="2"/>
  <c r="P214" i="2" s="1"/>
  <c r="N214" i="2"/>
  <c r="O212" i="2"/>
  <c r="O214" i="2" s="1"/>
  <c r="U673" i="2"/>
  <c r="Z673" i="2"/>
  <c r="Y673" i="2"/>
  <c r="T673" i="2"/>
  <c r="O228" i="2"/>
  <c r="P228" i="2"/>
  <c r="P172" i="2"/>
  <c r="O172" i="2"/>
  <c r="O441" i="2"/>
  <c r="P441" i="2"/>
  <c r="O99" i="2"/>
  <c r="P99" i="2"/>
  <c r="P718" i="2"/>
  <c r="O718" i="2"/>
  <c r="P76" i="2"/>
  <c r="O76" i="2"/>
  <c r="O578" i="2"/>
  <c r="P578" i="2"/>
  <c r="O461" i="2"/>
  <c r="P461" i="2"/>
  <c r="P605" i="2"/>
  <c r="O605" i="2"/>
  <c r="P568" i="2"/>
  <c r="O568" i="2"/>
  <c r="P157" i="2"/>
  <c r="O157" i="2"/>
  <c r="P451" i="2"/>
  <c r="O451" i="2"/>
  <c r="S581" i="2"/>
  <c r="R581" i="2"/>
  <c r="O64" i="2"/>
  <c r="P64" i="2"/>
  <c r="O690" i="2"/>
  <c r="P690" i="2"/>
  <c r="O416" i="2"/>
  <c r="P416" i="2"/>
  <c r="O415" i="2"/>
  <c r="P415" i="2"/>
  <c r="P617" i="2"/>
  <c r="O617" i="2"/>
  <c r="O110" i="2"/>
  <c r="P110" i="2"/>
  <c r="P603" i="2"/>
  <c r="O603" i="2"/>
  <c r="O167" i="2"/>
  <c r="P167" i="2"/>
  <c r="P643" i="2"/>
  <c r="O643" i="2"/>
  <c r="O322" i="2"/>
  <c r="P322" i="2"/>
  <c r="P75" i="2"/>
  <c r="O75" i="2"/>
  <c r="P430" i="2"/>
  <c r="O430" i="2"/>
  <c r="P440" i="2"/>
  <c r="O440" i="2"/>
  <c r="O51" i="2"/>
  <c r="P51" i="2"/>
  <c r="P638" i="2"/>
  <c r="O638" i="2"/>
  <c r="O765" i="2"/>
  <c r="P765" i="2"/>
  <c r="P454" i="2"/>
  <c r="O454" i="2"/>
  <c r="P587" i="2"/>
  <c r="O587" i="2"/>
  <c r="O553" i="2"/>
  <c r="P553" i="2"/>
  <c r="O330" i="2"/>
  <c r="P330" i="2"/>
  <c r="O710" i="2"/>
  <c r="P710" i="2"/>
  <c r="O597" i="2"/>
  <c r="P597" i="2"/>
  <c r="O463" i="2"/>
  <c r="P463" i="2"/>
  <c r="O87" i="2"/>
  <c r="P87" i="2"/>
  <c r="O120" i="2"/>
  <c r="P120" i="2"/>
  <c r="P486" i="2"/>
  <c r="O486" i="2"/>
  <c r="P768" i="2"/>
  <c r="O768" i="2"/>
  <c r="P384" i="2"/>
  <c r="O384" i="2"/>
  <c r="P141" i="2"/>
  <c r="O141" i="2"/>
  <c r="P264" i="2"/>
  <c r="O264" i="2"/>
  <c r="P821" i="2"/>
  <c r="N823" i="2"/>
  <c r="O674" i="2"/>
  <c r="P674" i="2"/>
  <c r="R119" i="2"/>
  <c r="S119" i="2"/>
  <c r="P22" i="2"/>
  <c r="O22" i="2"/>
  <c r="P646" i="2"/>
  <c r="O646" i="2"/>
  <c r="P600" i="2"/>
  <c r="O600" i="2"/>
  <c r="P442" i="2"/>
  <c r="O442" i="2"/>
  <c r="O459" i="2"/>
  <c r="P459" i="2"/>
  <c r="O217" i="2"/>
  <c r="P217" i="2"/>
  <c r="O756" i="2"/>
  <c r="P756" i="2"/>
  <c r="O142" i="2"/>
  <c r="P142" i="2"/>
  <c r="R133" i="2"/>
  <c r="S133" i="2"/>
  <c r="R150" i="2"/>
  <c r="S150" i="2"/>
  <c r="R758" i="2"/>
  <c r="S758" i="2"/>
  <c r="Y628" i="2"/>
  <c r="Z628" i="2"/>
  <c r="U628" i="2"/>
  <c r="T628" i="2"/>
  <c r="S176" i="2"/>
  <c r="R176" i="2"/>
  <c r="O308" i="2"/>
  <c r="P308" i="2"/>
  <c r="P309" i="2"/>
  <c r="O309" i="2"/>
  <c r="P462" i="2"/>
  <c r="O462" i="2"/>
  <c r="N184" i="2"/>
  <c r="P175" i="2"/>
  <c r="O175" i="2"/>
  <c r="R332" i="2"/>
  <c r="S332" i="2"/>
  <c r="S38" i="2"/>
  <c r="R38" i="2"/>
  <c r="S598" i="2"/>
  <c r="R598" i="2"/>
  <c r="S593" i="2"/>
  <c r="R593" i="2"/>
  <c r="S688" i="2"/>
  <c r="R688" i="2"/>
  <c r="S352" i="2"/>
  <c r="R352" i="2"/>
  <c r="S637" i="2"/>
  <c r="R637" i="2"/>
  <c r="S171" i="2"/>
  <c r="R171" i="2"/>
  <c r="S179" i="2"/>
  <c r="R179" i="2"/>
  <c r="S240" i="2"/>
  <c r="R240" i="2"/>
  <c r="S347" i="2"/>
  <c r="R347" i="2"/>
  <c r="S161" i="2"/>
  <c r="R161" i="2"/>
  <c r="R436" i="2"/>
  <c r="S436" i="2"/>
  <c r="S511" i="2"/>
  <c r="R511" i="2"/>
  <c r="S125" i="2"/>
  <c r="R125" i="2"/>
  <c r="S134" i="2"/>
  <c r="R134" i="2"/>
  <c r="S37" i="2"/>
  <c r="R37" i="2"/>
  <c r="S507" i="2"/>
  <c r="R507" i="2"/>
  <c r="S801" i="2"/>
  <c r="R801" i="2"/>
  <c r="S439" i="2"/>
  <c r="R439" i="2"/>
  <c r="O711" i="2"/>
  <c r="P711" i="2"/>
  <c r="O491" i="2"/>
  <c r="P491" i="2"/>
  <c r="O492" i="2"/>
  <c r="P492" i="2"/>
  <c r="S230" i="2"/>
  <c r="R230" i="2"/>
  <c r="R357" i="2"/>
  <c r="S357" i="2"/>
  <c r="P632" i="2"/>
  <c r="O632" i="2"/>
  <c r="P332" i="2"/>
  <c r="O332" i="2"/>
  <c r="O427" i="2"/>
  <c r="P427" i="2"/>
  <c r="P802" i="2"/>
  <c r="O802" i="2"/>
  <c r="P512" i="2"/>
  <c r="O512" i="2"/>
  <c r="P613" i="2"/>
  <c r="O613" i="2"/>
  <c r="O14" i="2"/>
  <c r="P14" i="2"/>
  <c r="P655" i="2"/>
  <c r="O655" i="2"/>
  <c r="P714" i="2"/>
  <c r="O714" i="2"/>
  <c r="O722" i="2"/>
  <c r="P722" i="2"/>
  <c r="P232" i="2"/>
  <c r="O232" i="2"/>
  <c r="O754" i="2"/>
  <c r="P754" i="2"/>
  <c r="S87" i="2"/>
  <c r="R87" i="2"/>
  <c r="O298" i="2"/>
  <c r="P298" i="2"/>
  <c r="U543" i="2"/>
  <c r="Y543" i="2"/>
  <c r="T543" i="2"/>
  <c r="Z543" i="2"/>
  <c r="O758" i="2"/>
  <c r="P758" i="2"/>
  <c r="R222" i="2"/>
  <c r="S222" i="2"/>
  <c r="P165" i="2"/>
  <c r="O165" i="2"/>
  <c r="P48" i="2"/>
  <c r="O48" i="2"/>
  <c r="P62" i="2"/>
  <c r="O62" i="2"/>
  <c r="Y549" i="2"/>
  <c r="Z549" i="2"/>
  <c r="T549" i="2"/>
  <c r="U549" i="2"/>
  <c r="Y550" i="2"/>
  <c r="U550" i="2"/>
  <c r="Z550" i="2"/>
  <c r="T550" i="2"/>
  <c r="P588" i="2"/>
  <c r="O588" i="2"/>
  <c r="O652" i="2"/>
  <c r="P652" i="2"/>
  <c r="O43" i="2"/>
  <c r="P43" i="2"/>
  <c r="P629" i="2"/>
  <c r="O629" i="2"/>
  <c r="Z528" i="2"/>
  <c r="U528" i="2"/>
  <c r="T528" i="2"/>
  <c r="Y528" i="2"/>
  <c r="R738" i="2"/>
  <c r="O146" i="2"/>
  <c r="P146" i="2"/>
  <c r="O344" i="2"/>
  <c r="P344" i="2"/>
  <c r="O467" i="2"/>
  <c r="P467" i="2"/>
  <c r="P604" i="2"/>
  <c r="O604" i="2"/>
  <c r="P495" i="2"/>
  <c r="O495" i="2"/>
  <c r="O263" i="2"/>
  <c r="P263" i="2"/>
  <c r="O262" i="2"/>
  <c r="P262" i="2"/>
  <c r="R177" i="2"/>
  <c r="S177" i="2"/>
  <c r="O432" i="2"/>
  <c r="P432" i="2"/>
  <c r="S116" i="2"/>
  <c r="R116" i="2"/>
  <c r="P47" i="2"/>
  <c r="O47" i="2"/>
  <c r="S583" i="2"/>
  <c r="R583" i="2"/>
  <c r="O744" i="2"/>
  <c r="P744" i="2"/>
  <c r="O49" i="2"/>
  <c r="P49" i="2"/>
  <c r="S121" i="2"/>
  <c r="R121" i="2"/>
  <c r="P725" i="2"/>
  <c r="O725" i="2"/>
  <c r="P672" i="2"/>
  <c r="O672" i="2"/>
  <c r="R258" i="2"/>
  <c r="S258" i="2"/>
  <c r="O202" i="2"/>
  <c r="P202" i="2"/>
  <c r="R541" i="2"/>
  <c r="S541" i="2"/>
  <c r="R629" i="2"/>
  <c r="S629" i="2"/>
  <c r="S485" i="2"/>
  <c r="R485" i="2"/>
  <c r="O414" i="2"/>
  <c r="P414" i="2"/>
  <c r="S461" i="2"/>
  <c r="R461" i="2"/>
  <c r="P140" i="2"/>
  <c r="O140" i="2"/>
  <c r="R264" i="2"/>
  <c r="S264" i="2"/>
  <c r="R535" i="2"/>
  <c r="S535" i="2"/>
  <c r="O728" i="2"/>
  <c r="N738" i="2"/>
  <c r="P728" i="2"/>
  <c r="S25" i="2"/>
  <c r="R25" i="2"/>
  <c r="R664" i="2"/>
  <c r="S664" i="2"/>
  <c r="R141" i="2"/>
  <c r="S141" i="2"/>
  <c r="S693" i="2"/>
  <c r="R693" i="2"/>
  <c r="R242" i="2"/>
  <c r="S242" i="2"/>
  <c r="S631" i="2"/>
  <c r="R631" i="2"/>
  <c r="S148" i="2"/>
  <c r="R148" i="2"/>
  <c r="R794" i="2"/>
  <c r="S794" i="2"/>
  <c r="S621" i="2"/>
  <c r="R621" i="2"/>
  <c r="P203" i="2"/>
  <c r="O203" i="2"/>
  <c r="P608" i="2"/>
  <c r="O608" i="2"/>
  <c r="O250" i="2"/>
  <c r="P250" i="2"/>
  <c r="O422" i="2"/>
  <c r="P422" i="2"/>
  <c r="O265" i="2"/>
  <c r="P265" i="2"/>
  <c r="O504" i="2"/>
  <c r="P504" i="2"/>
  <c r="S427" i="2"/>
  <c r="R427" i="2"/>
  <c r="S47" i="2"/>
  <c r="R47" i="2"/>
  <c r="O607" i="2"/>
  <c r="P607" i="2"/>
  <c r="R153" i="2"/>
  <c r="S153" i="2"/>
  <c r="R459" i="2"/>
  <c r="S459" i="2"/>
  <c r="S245" i="2"/>
  <c r="R245" i="2"/>
  <c r="S524" i="2"/>
  <c r="R524" i="2"/>
  <c r="R413" i="2"/>
  <c r="S413" i="2"/>
  <c r="S458" i="2"/>
  <c r="R458" i="2"/>
  <c r="R48" i="2"/>
  <c r="S48" i="2"/>
  <c r="R508" i="2"/>
  <c r="S508" i="2"/>
  <c r="S796" i="2"/>
  <c r="R796" i="2"/>
  <c r="S752" i="2"/>
  <c r="R752" i="2"/>
  <c r="S94" i="2"/>
  <c r="R94" i="2"/>
  <c r="R615" i="2"/>
  <c r="S615" i="2"/>
  <c r="U623" i="2"/>
  <c r="T623" i="2"/>
  <c r="Y623" i="2"/>
  <c r="Z623" i="2"/>
  <c r="P729" i="2"/>
  <c r="O729" i="2"/>
  <c r="Y729" i="2" s="1"/>
  <c r="P61" i="2"/>
  <c r="O61" i="2"/>
  <c r="S344" i="2"/>
  <c r="R344" i="2"/>
  <c r="O776" i="2"/>
  <c r="P776" i="2"/>
  <c r="S626" i="2"/>
  <c r="R626" i="2"/>
  <c r="O449" i="2"/>
  <c r="P449" i="2"/>
  <c r="O84" i="2"/>
  <c r="P84" i="2"/>
  <c r="P74" i="2"/>
  <c r="O74" i="2"/>
  <c r="S376" i="2"/>
  <c r="R376" i="2"/>
  <c r="O709" i="2"/>
  <c r="P709" i="2"/>
  <c r="P782" i="2"/>
  <c r="O782" i="2"/>
  <c r="S607" i="2"/>
  <c r="R607" i="2"/>
  <c r="P745" i="2"/>
  <c r="O745" i="2"/>
  <c r="O73" i="2"/>
  <c r="P73" i="2"/>
  <c r="S565" i="2"/>
  <c r="R565" i="2"/>
  <c r="P661" i="2"/>
  <c r="O661" i="2"/>
  <c r="R782" i="2"/>
  <c r="S782" i="2"/>
  <c r="R162" i="2"/>
  <c r="S162" i="2"/>
  <c r="R180" i="2"/>
  <c r="S180" i="2"/>
  <c r="P226" i="2"/>
  <c r="O226" i="2"/>
  <c r="P593" i="2"/>
  <c r="O593" i="2"/>
  <c r="P97" i="2"/>
  <c r="O97" i="2"/>
  <c r="R64" i="2"/>
  <c r="S64" i="2"/>
  <c r="O482" i="2"/>
  <c r="P482" i="2"/>
  <c r="P685" i="2"/>
  <c r="O685" i="2"/>
  <c r="O364" i="2"/>
  <c r="P364" i="2"/>
  <c r="S597" i="2"/>
  <c r="R597" i="2"/>
  <c r="S603" i="2"/>
  <c r="R603" i="2"/>
  <c r="P362" i="2"/>
  <c r="O362" i="2"/>
  <c r="P460" i="2"/>
  <c r="O460" i="2"/>
  <c r="S774" i="2"/>
  <c r="R774" i="2"/>
  <c r="P602" i="2"/>
  <c r="O602" i="2"/>
  <c r="P24" i="2"/>
  <c r="O24" i="2"/>
  <c r="R721" i="2"/>
  <c r="S721" i="2"/>
  <c r="P439" i="2"/>
  <c r="O439" i="2"/>
  <c r="S612" i="2"/>
  <c r="R612" i="2"/>
  <c r="P134" i="2"/>
  <c r="O134" i="2"/>
  <c r="P135" i="2"/>
  <c r="O135" i="2"/>
  <c r="O507" i="2"/>
  <c r="P507" i="2"/>
  <c r="S197" i="2"/>
  <c r="R197" i="2"/>
  <c r="R97" i="2"/>
  <c r="S97" i="2"/>
  <c r="S181" i="2"/>
  <c r="R181" i="2"/>
  <c r="R311" i="2"/>
  <c r="S311" i="2"/>
  <c r="R379" i="2"/>
  <c r="S379" i="2"/>
  <c r="S450" i="2"/>
  <c r="R450" i="2"/>
  <c r="S624" i="2"/>
  <c r="R624" i="2"/>
  <c r="R661" i="2"/>
  <c r="S661" i="2"/>
  <c r="S503" i="2"/>
  <c r="R503" i="2"/>
  <c r="R95" i="2"/>
  <c r="S95" i="2"/>
  <c r="S689" i="2"/>
  <c r="R689" i="2"/>
  <c r="S244" i="2"/>
  <c r="R244" i="2"/>
  <c r="S618" i="2"/>
  <c r="R618" i="2"/>
  <c r="R711" i="2"/>
  <c r="S711" i="2"/>
  <c r="R472" i="2"/>
  <c r="S472" i="2"/>
  <c r="P592" i="2"/>
  <c r="O592" i="2"/>
  <c r="S51" i="2"/>
  <c r="R51" i="2"/>
  <c r="O796" i="2"/>
  <c r="P796" i="2"/>
  <c r="P801" i="2"/>
  <c r="O801" i="2"/>
  <c r="P107" i="2"/>
  <c r="O107" i="2"/>
  <c r="P788" i="2"/>
  <c r="O788" i="2"/>
  <c r="P423" i="2"/>
  <c r="O423" i="2"/>
  <c r="S724" i="2"/>
  <c r="R724" i="2"/>
  <c r="R368" i="2"/>
  <c r="S368" i="2"/>
  <c r="S292" i="2"/>
  <c r="R292" i="2"/>
  <c r="S269" i="2"/>
  <c r="R269" i="2"/>
  <c r="S681" i="2"/>
  <c r="R681" i="2"/>
  <c r="R49" i="2"/>
  <c r="S49" i="2"/>
  <c r="R226" i="2"/>
  <c r="S226" i="2"/>
  <c r="R90" i="2"/>
  <c r="S90" i="2"/>
  <c r="S563" i="2"/>
  <c r="R563" i="2"/>
  <c r="S183" i="2"/>
  <c r="R183" i="2"/>
  <c r="R166" i="2"/>
  <c r="S166" i="2"/>
  <c r="R619" i="2"/>
  <c r="S619" i="2"/>
  <c r="R636" i="2"/>
  <c r="S636" i="2"/>
  <c r="R103" i="2"/>
  <c r="S103" i="2"/>
  <c r="R677" i="2"/>
  <c r="S677" i="2"/>
  <c r="S422" i="2"/>
  <c r="R422" i="2"/>
  <c r="P529" i="2"/>
  <c r="O529" i="2"/>
  <c r="P38" i="2"/>
  <c r="O38" i="2"/>
  <c r="O105" i="2"/>
  <c r="P105" i="2"/>
  <c r="P314" i="2"/>
  <c r="O314" i="2"/>
  <c r="P614" i="2"/>
  <c r="O614" i="2"/>
  <c r="P662" i="2"/>
  <c r="O662" i="2"/>
  <c r="O269" i="2"/>
  <c r="P269" i="2"/>
  <c r="O558" i="2"/>
  <c r="P558" i="2"/>
  <c r="S578" i="2"/>
  <c r="R578" i="2"/>
  <c r="P599" i="2"/>
  <c r="O599" i="2"/>
  <c r="R295" i="2"/>
  <c r="S295" i="2"/>
  <c r="P779" i="2"/>
  <c r="O779" i="2"/>
  <c r="O790" i="2"/>
  <c r="P790" i="2"/>
  <c r="P244" i="2"/>
  <c r="O244" i="2"/>
  <c r="P748" i="2"/>
  <c r="O748" i="2"/>
  <c r="O375" i="2"/>
  <c r="P375" i="2"/>
  <c r="R152" i="2"/>
  <c r="S152" i="2"/>
  <c r="P448" i="2"/>
  <c r="O448" i="2"/>
  <c r="O355" i="2"/>
  <c r="P355" i="2"/>
  <c r="O227" i="2"/>
  <c r="P227" i="2"/>
  <c r="T487" i="2"/>
  <c r="U487" i="2"/>
  <c r="Y487" i="2"/>
  <c r="Z487" i="2"/>
  <c r="O391" i="2"/>
  <c r="P391" i="2"/>
  <c r="O455" i="2"/>
  <c r="P455" i="2"/>
  <c r="O275" i="2"/>
  <c r="P275" i="2"/>
  <c r="O390" i="2"/>
  <c r="P390" i="2"/>
  <c r="O180" i="2"/>
  <c r="P180" i="2"/>
  <c r="S326" i="2"/>
  <c r="R326" i="2"/>
  <c r="O224" i="2"/>
  <c r="P224" i="2"/>
  <c r="O780" i="2"/>
  <c r="P780" i="2"/>
  <c r="P252" i="2"/>
  <c r="O252" i="2"/>
  <c r="O385" i="2"/>
  <c r="P385" i="2"/>
  <c r="R671" i="2"/>
  <c r="S671" i="2"/>
  <c r="R353" i="2"/>
  <c r="S353" i="2"/>
  <c r="O397" i="2"/>
  <c r="P397" i="2"/>
  <c r="O270" i="2"/>
  <c r="P270" i="2"/>
  <c r="P13" i="2"/>
  <c r="O13" i="2"/>
  <c r="Y13" i="2" s="1"/>
  <c r="P367" i="2"/>
  <c r="O367" i="2"/>
  <c r="S251" i="2"/>
  <c r="R251" i="2"/>
  <c r="O89" i="2"/>
  <c r="P89" i="2"/>
  <c r="U606" i="2"/>
  <c r="Z606" i="2"/>
  <c r="T606" i="2"/>
  <c r="Y606" i="2"/>
  <c r="P17" i="2"/>
  <c r="O17" i="2"/>
  <c r="R85" i="2"/>
  <c r="S85" i="2"/>
  <c r="S131" i="2"/>
  <c r="R131" i="2"/>
  <c r="R217" i="2"/>
  <c r="S217" i="2"/>
  <c r="R800" i="2"/>
  <c r="S800" i="2"/>
  <c r="S523" i="2"/>
  <c r="R523" i="2"/>
  <c r="S203" i="2"/>
  <c r="R203" i="2"/>
  <c r="R126" i="2"/>
  <c r="S126" i="2"/>
  <c r="R299" i="2"/>
  <c r="S299" i="2"/>
  <c r="R356" i="2"/>
  <c r="S356" i="2"/>
  <c r="S698" i="2"/>
  <c r="R698" i="2"/>
  <c r="R521" i="2"/>
  <c r="S521" i="2"/>
  <c r="R460" i="2"/>
  <c r="S460" i="2"/>
  <c r="S424" i="2"/>
  <c r="R424" i="2"/>
  <c r="R60" i="2"/>
  <c r="S60" i="2"/>
  <c r="R652" i="2"/>
  <c r="S652" i="2"/>
  <c r="S505" i="2"/>
  <c r="R505" i="2"/>
  <c r="U514" i="2"/>
  <c r="Y514" i="2"/>
  <c r="Z514" i="2"/>
  <c r="T514" i="2"/>
  <c r="U474" i="2"/>
  <c r="Z474" i="2"/>
  <c r="T474" i="2"/>
  <c r="Y474" i="2"/>
  <c r="O518" i="2"/>
  <c r="P518" i="2"/>
  <c r="O291" i="2"/>
  <c r="P291" i="2"/>
  <c r="N304" i="2"/>
  <c r="N190" i="2"/>
  <c r="O189" i="2"/>
  <c r="O190" i="2" s="1"/>
  <c r="P189" i="2"/>
  <c r="P190" i="2" s="1"/>
  <c r="O579" i="2"/>
  <c r="P579" i="2"/>
  <c r="P490" i="2"/>
  <c r="O490" i="2"/>
  <c r="P485" i="2"/>
  <c r="O485" i="2"/>
  <c r="O186" i="2"/>
  <c r="O187" i="2" s="1"/>
  <c r="P186" i="2"/>
  <c r="P187" i="2" s="1"/>
  <c r="N187" i="2"/>
  <c r="O251" i="2"/>
  <c r="P251" i="2"/>
  <c r="P730" i="2"/>
  <c r="O730" i="2"/>
  <c r="Y730" i="2" s="1"/>
  <c r="P642" i="2"/>
  <c r="O642" i="2"/>
  <c r="T488" i="2"/>
  <c r="U488" i="2"/>
  <c r="Y488" i="2"/>
  <c r="Z488" i="2"/>
  <c r="P635" i="2"/>
  <c r="O635" i="2"/>
  <c r="P519" i="2"/>
  <c r="O519" i="2"/>
  <c r="O287" i="2"/>
  <c r="P287" i="2"/>
  <c r="O338" i="2"/>
  <c r="P338" i="2"/>
  <c r="P547" i="2"/>
  <c r="O547" i="2"/>
  <c r="S272" i="2"/>
  <c r="R272" i="2"/>
  <c r="O302" i="2"/>
  <c r="P302" i="2"/>
  <c r="R281" i="2"/>
  <c r="S281" i="2"/>
  <c r="R754" i="2"/>
  <c r="S754" i="2"/>
  <c r="P242" i="2"/>
  <c r="O242" i="2"/>
  <c r="S463" i="2"/>
  <c r="R463" i="2"/>
  <c r="O631" i="2"/>
  <c r="P631" i="2"/>
  <c r="O759" i="2"/>
  <c r="P759" i="2"/>
  <c r="U213" i="2"/>
  <c r="Z213" i="2"/>
  <c r="T213" i="2"/>
  <c r="Y213" i="2"/>
  <c r="O219" i="2"/>
  <c r="P219" i="2"/>
  <c r="P630" i="2"/>
  <c r="O630" i="2"/>
  <c r="P106" i="2"/>
  <c r="O106" i="2"/>
  <c r="P778" i="2"/>
  <c r="O778" i="2"/>
  <c r="P115" i="2"/>
  <c r="O115" i="2"/>
  <c r="O719" i="2"/>
  <c r="P719" i="2"/>
  <c r="O234" i="2"/>
  <c r="P234" i="2"/>
  <c r="O249" i="2"/>
  <c r="P249" i="2"/>
  <c r="R793" i="2"/>
  <c r="S793" i="2"/>
  <c r="O173" i="2"/>
  <c r="P173" i="2"/>
  <c r="O179" i="2"/>
  <c r="P179" i="2"/>
  <c r="O649" i="2"/>
  <c r="P649" i="2"/>
  <c r="P598" i="2"/>
  <c r="O598" i="2"/>
  <c r="R719" i="2"/>
  <c r="S719" i="2"/>
  <c r="S106" i="2"/>
  <c r="R106" i="2"/>
  <c r="P59" i="2"/>
  <c r="O59" i="2"/>
  <c r="O361" i="2"/>
  <c r="P361" i="2"/>
  <c r="O246" i="2"/>
  <c r="P246" i="2"/>
  <c r="O620" i="2"/>
  <c r="P620" i="2"/>
  <c r="S76" i="2"/>
  <c r="R76" i="2"/>
  <c r="O443" i="2"/>
  <c r="P443" i="2"/>
  <c r="R776" i="2"/>
  <c r="S776" i="2"/>
  <c r="R574" i="2"/>
  <c r="S574" i="2"/>
  <c r="S675" i="2"/>
  <c r="R675" i="2"/>
  <c r="R373" i="2"/>
  <c r="S373" i="2"/>
  <c r="R339" i="2"/>
  <c r="S339" i="2"/>
  <c r="S480" i="2"/>
  <c r="R480" i="2"/>
  <c r="O698" i="2"/>
  <c r="P698" i="2"/>
  <c r="S802" i="2"/>
  <c r="R802" i="2"/>
  <c r="S383" i="2"/>
  <c r="R383" i="2"/>
  <c r="R182" i="2"/>
  <c r="S182" i="2"/>
  <c r="R63" i="2"/>
  <c r="S63" i="2"/>
  <c r="R533" i="2"/>
  <c r="S533" i="2"/>
  <c r="R666" i="2"/>
  <c r="S666" i="2"/>
  <c r="R262" i="2"/>
  <c r="S262" i="2"/>
  <c r="R250" i="2"/>
  <c r="S250" i="2"/>
  <c r="S573" i="2"/>
  <c r="R573" i="2"/>
  <c r="S443" i="2"/>
  <c r="R443" i="2"/>
  <c r="S559" i="2"/>
  <c r="R559" i="2"/>
  <c r="S502" i="2"/>
  <c r="R502" i="2"/>
  <c r="S594" i="2"/>
  <c r="R594" i="2"/>
  <c r="R149" i="2"/>
  <c r="S149" i="2"/>
  <c r="S602" i="2"/>
  <c r="R602" i="2"/>
  <c r="S89" i="2"/>
  <c r="R89" i="2"/>
  <c r="R318" i="2" l="1"/>
  <c r="Z736" i="2"/>
  <c r="R696" i="2"/>
  <c r="P766" i="2"/>
  <c r="O712" i="2"/>
  <c r="R497" i="2"/>
  <c r="S572" i="2"/>
  <c r="R382" i="2"/>
  <c r="R766" i="2"/>
  <c r="P318" i="2"/>
  <c r="O50" i="2"/>
  <c r="O53" i="2" s="1"/>
  <c r="P50" i="2"/>
  <c r="P53" i="2" s="1"/>
  <c r="O386" i="2"/>
  <c r="Y386" i="2" s="1"/>
  <c r="S608" i="2"/>
  <c r="Q333" i="2"/>
  <c r="P19" i="2"/>
  <c r="S466" i="2"/>
  <c r="R557" i="2"/>
  <c r="T557" i="2" s="1"/>
  <c r="P419" i="2"/>
  <c r="O696" i="2"/>
  <c r="Y696" i="2" s="1"/>
  <c r="S20" i="2"/>
  <c r="O377" i="2"/>
  <c r="Y377" i="2" s="1"/>
  <c r="O382" i="2"/>
  <c r="Z382" i="2" s="1"/>
  <c r="S387" i="2"/>
  <c r="O466" i="2"/>
  <c r="Y466" i="2" s="1"/>
  <c r="S386" i="2"/>
  <c r="O276" i="2"/>
  <c r="Z276" i="2" s="1"/>
  <c r="Q349" i="2"/>
  <c r="O641" i="2"/>
  <c r="P680" i="2"/>
  <c r="R641" i="2"/>
  <c r="U641" i="2" s="1"/>
  <c r="P497" i="2"/>
  <c r="N349" i="2"/>
  <c r="O335" i="2"/>
  <c r="S712" i="2"/>
  <c r="R404" i="2"/>
  <c r="U404" i="2" s="1"/>
  <c r="P564" i="2"/>
  <c r="S335" i="2"/>
  <c r="O402" i="2"/>
  <c r="Z402" i="2" s="1"/>
  <c r="R279" i="2"/>
  <c r="T279" i="2" s="1"/>
  <c r="P255" i="2"/>
  <c r="S19" i="2"/>
  <c r="N27" i="2"/>
  <c r="P572" i="2"/>
  <c r="S50" i="2"/>
  <c r="S53" i="2" s="1"/>
  <c r="P279" i="2"/>
  <c r="O253" i="2"/>
  <c r="Y253" i="2" s="1"/>
  <c r="O266" i="2"/>
  <c r="Y266" i="2" s="1"/>
  <c r="O760" i="2"/>
  <c r="Z760" i="2" s="1"/>
  <c r="S266" i="2"/>
  <c r="S760" i="2"/>
  <c r="S680" i="2"/>
  <c r="S402" i="2"/>
  <c r="S564" i="2"/>
  <c r="P557" i="2"/>
  <c r="S255" i="2"/>
  <c r="O404" i="2"/>
  <c r="S253" i="2"/>
  <c r="P20" i="2"/>
  <c r="Q53" i="2"/>
  <c r="P401" i="2"/>
  <c r="Q726" i="2"/>
  <c r="S717" i="2"/>
  <c r="O753" i="2"/>
  <c r="N726" i="2"/>
  <c r="S551" i="2"/>
  <c r="R753" i="2"/>
  <c r="O717" i="2"/>
  <c r="Z717" i="2" s="1"/>
  <c r="S200" i="2"/>
  <c r="N319" i="2"/>
  <c r="O310" i="2"/>
  <c r="R310" i="2"/>
  <c r="P238" i="2"/>
  <c r="S358" i="2"/>
  <c r="O209" i="2"/>
  <c r="P358" i="2"/>
  <c r="P387" i="2"/>
  <c r="R493" i="2"/>
  <c r="Z493" i="2" s="1"/>
  <c r="Q27" i="2"/>
  <c r="R401" i="2"/>
  <c r="Z401" i="2" s="1"/>
  <c r="R567" i="2"/>
  <c r="T567" i="2" s="1"/>
  <c r="R419" i="2"/>
  <c r="Z419" i="2" s="1"/>
  <c r="O551" i="2"/>
  <c r="Z551" i="2" s="1"/>
  <c r="P493" i="2"/>
  <c r="O567" i="2"/>
  <c r="O484" i="2"/>
  <c r="Y484" i="2" s="1"/>
  <c r="R271" i="2"/>
  <c r="U271" i="2" s="1"/>
  <c r="Q319" i="2"/>
  <c r="AG803" i="2"/>
  <c r="AG392" i="2"/>
  <c r="AH53" i="2"/>
  <c r="AH370" i="2"/>
  <c r="AG289" i="2"/>
  <c r="AG67" i="2"/>
  <c r="AH392" i="2"/>
  <c r="AH67" i="2"/>
  <c r="AH585" i="2"/>
  <c r="AH323" i="2"/>
  <c r="S455" i="2"/>
  <c r="O566" i="2"/>
  <c r="Y566" i="2" s="1"/>
  <c r="S484" i="2"/>
  <c r="N236" i="2"/>
  <c r="O410" i="2"/>
  <c r="Y410" i="2" s="1"/>
  <c r="O152" i="2"/>
  <c r="O93" i="2"/>
  <c r="R359" i="2"/>
  <c r="Y359" i="2" s="1"/>
  <c r="R662" i="2"/>
  <c r="T662" i="2" s="1"/>
  <c r="R512" i="2"/>
  <c r="Z512" i="2" s="1"/>
  <c r="P200" i="2"/>
  <c r="S566" i="2"/>
  <c r="AH304" i="2"/>
  <c r="AH706" i="2" s="1"/>
  <c r="AH740" i="2" s="1"/>
  <c r="AH804" i="2" s="1"/>
  <c r="AH807" i="2" s="1"/>
  <c r="AH817" i="2" s="1"/>
  <c r="AH820" i="2" s="1"/>
  <c r="AH823" i="2" s="1"/>
  <c r="P327" i="2"/>
  <c r="O327" i="2"/>
  <c r="S209" i="2"/>
  <c r="Q289" i="2"/>
  <c r="N803" i="2"/>
  <c r="Q370" i="2"/>
  <c r="Q803" i="2"/>
  <c r="N289" i="2"/>
  <c r="Y731" i="2"/>
  <c r="N370" i="2"/>
  <c r="N585" i="2"/>
  <c r="Q585" i="2"/>
  <c r="P209" i="2"/>
  <c r="S333" i="2"/>
  <c r="S327" i="2"/>
  <c r="S67" i="2"/>
  <c r="P67" i="2"/>
  <c r="O67" i="2"/>
  <c r="N704" i="2"/>
  <c r="AG304" i="2"/>
  <c r="AG323" i="2"/>
  <c r="Q704" i="2"/>
  <c r="S31" i="2"/>
  <c r="P738" i="2"/>
  <c r="O738" i="2"/>
  <c r="O31" i="2"/>
  <c r="O323" i="2"/>
  <c r="P31" i="2"/>
  <c r="Y737" i="2"/>
  <c r="Z730" i="2"/>
  <c r="P323" i="2"/>
  <c r="Y728" i="2"/>
  <c r="Z733" i="2"/>
  <c r="P333" i="2"/>
  <c r="O333" i="2"/>
  <c r="Z119" i="2"/>
  <c r="U119" i="2"/>
  <c r="T119" i="2"/>
  <c r="Y119" i="2"/>
  <c r="T388" i="2"/>
  <c r="U388" i="2"/>
  <c r="Y388" i="2"/>
  <c r="Z388" i="2"/>
  <c r="Y291" i="2"/>
  <c r="U291" i="2"/>
  <c r="T291" i="2"/>
  <c r="Z291" i="2"/>
  <c r="T787" i="2"/>
  <c r="Z787" i="2"/>
  <c r="Y787" i="2"/>
  <c r="U787" i="2"/>
  <c r="U390" i="2"/>
  <c r="Y390" i="2"/>
  <c r="T390" i="2"/>
  <c r="Z390" i="2"/>
  <c r="T285" i="2"/>
  <c r="U285" i="2"/>
  <c r="Y285" i="2"/>
  <c r="Z285" i="2"/>
  <c r="U649" i="2"/>
  <c r="T649" i="2"/>
  <c r="Z649" i="2"/>
  <c r="Y649" i="2"/>
  <c r="Y362" i="2"/>
  <c r="U362" i="2"/>
  <c r="T362" i="2"/>
  <c r="Z362" i="2"/>
  <c r="Y471" i="2"/>
  <c r="T471" i="2"/>
  <c r="Z471" i="2"/>
  <c r="U471" i="2"/>
  <c r="U599" i="2"/>
  <c r="Y599" i="2"/>
  <c r="Z599" i="2"/>
  <c r="T599" i="2"/>
  <c r="Z703" i="2"/>
  <c r="U703" i="2"/>
  <c r="T703" i="2"/>
  <c r="Y703" i="2"/>
  <c r="U440" i="2"/>
  <c r="T440" i="2"/>
  <c r="Y440" i="2"/>
  <c r="Z440" i="2"/>
  <c r="Y201" i="2"/>
  <c r="T201" i="2"/>
  <c r="U201" i="2"/>
  <c r="Z201" i="2"/>
  <c r="O657" i="2"/>
  <c r="P657" i="2"/>
  <c r="P616" i="2"/>
  <c r="O616" i="2"/>
  <c r="S773" i="2"/>
  <c r="R773" i="2"/>
  <c r="S577" i="2"/>
  <c r="R577" i="2"/>
  <c r="R542" i="2"/>
  <c r="S542" i="2"/>
  <c r="P366" i="2"/>
  <c r="O366" i="2"/>
  <c r="O421" i="2"/>
  <c r="P421" i="2"/>
  <c r="S247" i="2"/>
  <c r="R247" i="2"/>
  <c r="P398" i="2"/>
  <c r="O398" i="2"/>
  <c r="P122" i="2"/>
  <c r="O122" i="2"/>
  <c r="P789" i="2"/>
  <c r="O789" i="2"/>
  <c r="U272" i="2"/>
  <c r="Y272" i="2"/>
  <c r="Z272" i="2"/>
  <c r="T272" i="2"/>
  <c r="Z326" i="2"/>
  <c r="U326" i="2"/>
  <c r="Y326" i="2"/>
  <c r="T326" i="2"/>
  <c r="Y636" i="2"/>
  <c r="U636" i="2"/>
  <c r="Z636" i="2"/>
  <c r="T636" i="2"/>
  <c r="Z368" i="2"/>
  <c r="T368" i="2"/>
  <c r="U368" i="2"/>
  <c r="Y368" i="2"/>
  <c r="Y782" i="2"/>
  <c r="U782" i="2"/>
  <c r="Z782" i="2"/>
  <c r="T782" i="2"/>
  <c r="T508" i="2"/>
  <c r="Y508" i="2"/>
  <c r="U508" i="2"/>
  <c r="Z508" i="2"/>
  <c r="T141" i="2"/>
  <c r="Z141" i="2"/>
  <c r="Y141" i="2"/>
  <c r="U141" i="2"/>
  <c r="T583" i="2"/>
  <c r="Z583" i="2"/>
  <c r="Y583" i="2"/>
  <c r="U583" i="2"/>
  <c r="Z728" i="2"/>
  <c r="T253" i="2"/>
  <c r="U253" i="2"/>
  <c r="R323" i="2"/>
  <c r="T321" i="2"/>
  <c r="T323" i="2" s="1"/>
  <c r="U321" i="2"/>
  <c r="Y321" i="2"/>
  <c r="Z321" i="2"/>
  <c r="Y778" i="2"/>
  <c r="Z778" i="2"/>
  <c r="U778" i="2"/>
  <c r="T778" i="2"/>
  <c r="T625" i="2"/>
  <c r="U625" i="2"/>
  <c r="Y625" i="2"/>
  <c r="Z625" i="2"/>
  <c r="Z111" i="2"/>
  <c r="T111" i="2"/>
  <c r="U111" i="2"/>
  <c r="Y111" i="2"/>
  <c r="Z69" i="2"/>
  <c r="Y69" i="2"/>
  <c r="T69" i="2"/>
  <c r="U69" i="2"/>
  <c r="Y613" i="2"/>
  <c r="U613" i="2"/>
  <c r="Z613" i="2"/>
  <c r="T613" i="2"/>
  <c r="U139" i="2"/>
  <c r="Y139" i="2"/>
  <c r="T139" i="2"/>
  <c r="Z139" i="2"/>
  <c r="Z669" i="2"/>
  <c r="U669" i="2"/>
  <c r="Y669" i="2"/>
  <c r="T669" i="2"/>
  <c r="U751" i="2"/>
  <c r="Z751" i="2"/>
  <c r="T751" i="2"/>
  <c r="Y751" i="2"/>
  <c r="T747" i="2"/>
  <c r="U747" i="2"/>
  <c r="Z747" i="2"/>
  <c r="Y747" i="2"/>
  <c r="Z154" i="2"/>
  <c r="T154" i="2"/>
  <c r="U154" i="2"/>
  <c r="Y154" i="2"/>
  <c r="T406" i="2"/>
  <c r="Z406" i="2"/>
  <c r="Y406" i="2"/>
  <c r="U406" i="2"/>
  <c r="U147" i="2"/>
  <c r="Y147" i="2"/>
  <c r="Z147" i="2"/>
  <c r="T147" i="2"/>
  <c r="Y650" i="2"/>
  <c r="T650" i="2"/>
  <c r="U650" i="2"/>
  <c r="Z650" i="2"/>
  <c r="Z454" i="2"/>
  <c r="T454" i="2"/>
  <c r="U454" i="2"/>
  <c r="Y454" i="2"/>
  <c r="Z762" i="2"/>
  <c r="Y762" i="2"/>
  <c r="U762" i="2"/>
  <c r="T762" i="2"/>
  <c r="T163" i="2"/>
  <c r="Z163" i="2"/>
  <c r="U163" i="2"/>
  <c r="Y163" i="2"/>
  <c r="Z714" i="2"/>
  <c r="U714" i="2"/>
  <c r="Y714" i="2"/>
  <c r="T714" i="2"/>
  <c r="Y791" i="2"/>
  <c r="U791" i="2"/>
  <c r="T791" i="2"/>
  <c r="Z791" i="2"/>
  <c r="U640" i="2"/>
  <c r="Y640" i="2"/>
  <c r="Z640" i="2"/>
  <c r="T640" i="2"/>
  <c r="T252" i="2"/>
  <c r="Y252" i="2"/>
  <c r="U252" i="2"/>
  <c r="Z252" i="2"/>
  <c r="T283" i="2"/>
  <c r="Z283" i="2"/>
  <c r="U283" i="2"/>
  <c r="Y283" i="2"/>
  <c r="S657" i="2"/>
  <c r="R657" i="2"/>
  <c r="S616" i="2"/>
  <c r="R616" i="2"/>
  <c r="P773" i="2"/>
  <c r="O773" i="2"/>
  <c r="O577" i="2"/>
  <c r="P577" i="2"/>
  <c r="O542" i="2"/>
  <c r="P542" i="2"/>
  <c r="R366" i="2"/>
  <c r="S366" i="2"/>
  <c r="R421" i="2"/>
  <c r="S421" i="2"/>
  <c r="P247" i="2"/>
  <c r="O247" i="2"/>
  <c r="R398" i="2"/>
  <c r="S398" i="2"/>
  <c r="R122" i="2"/>
  <c r="S122" i="2"/>
  <c r="S789" i="2"/>
  <c r="R789" i="2"/>
  <c r="Z533" i="2"/>
  <c r="Y533" i="2"/>
  <c r="T533" i="2"/>
  <c r="U533" i="2"/>
  <c r="Y574" i="2"/>
  <c r="U574" i="2"/>
  <c r="T574" i="2"/>
  <c r="Z574" i="2"/>
  <c r="T523" i="2"/>
  <c r="Z523" i="2"/>
  <c r="Y523" i="2"/>
  <c r="U523" i="2"/>
  <c r="Y724" i="2"/>
  <c r="Z724" i="2"/>
  <c r="U724" i="2"/>
  <c r="T724" i="2"/>
  <c r="Y689" i="2"/>
  <c r="U689" i="2"/>
  <c r="T689" i="2"/>
  <c r="Z689" i="2"/>
  <c r="T603" i="2"/>
  <c r="Z603" i="2"/>
  <c r="Y603" i="2"/>
  <c r="U603" i="2"/>
  <c r="Z626" i="2"/>
  <c r="T626" i="2"/>
  <c r="Y626" i="2"/>
  <c r="U626" i="2"/>
  <c r="Y511" i="2"/>
  <c r="Z511" i="2"/>
  <c r="U511" i="2"/>
  <c r="T511" i="2"/>
  <c r="Z593" i="2"/>
  <c r="Y593" i="2"/>
  <c r="T593" i="2"/>
  <c r="U593" i="2"/>
  <c r="Z758" i="2"/>
  <c r="U758" i="2"/>
  <c r="T758" i="2"/>
  <c r="Y758" i="2"/>
  <c r="U581" i="2"/>
  <c r="Z581" i="2"/>
  <c r="T581" i="2"/>
  <c r="Y581" i="2"/>
  <c r="T224" i="2"/>
  <c r="U224" i="2"/>
  <c r="Z224" i="2"/>
  <c r="Y224" i="2"/>
  <c r="U377" i="2"/>
  <c r="T377" i="2"/>
  <c r="U630" i="2"/>
  <c r="T630" i="2"/>
  <c r="Y630" i="2"/>
  <c r="Z630" i="2"/>
  <c r="U428" i="2"/>
  <c r="T428" i="2"/>
  <c r="Z428" i="2"/>
  <c r="Y428" i="2"/>
  <c r="Y647" i="2"/>
  <c r="T647" i="2"/>
  <c r="U647" i="2"/>
  <c r="Z647" i="2"/>
  <c r="T742" i="2"/>
  <c r="Z742" i="2"/>
  <c r="Y742" i="2"/>
  <c r="U742" i="2"/>
  <c r="T261" i="2"/>
  <c r="Z261" i="2"/>
  <c r="Y261" i="2"/>
  <c r="U261" i="2"/>
  <c r="U784" i="2"/>
  <c r="Z784" i="2"/>
  <c r="T784" i="2"/>
  <c r="Y784" i="2"/>
  <c r="Z464" i="2"/>
  <c r="Y464" i="2"/>
  <c r="U464" i="2"/>
  <c r="T464" i="2"/>
  <c r="Y561" i="2"/>
  <c r="T561" i="2"/>
  <c r="U561" i="2"/>
  <c r="Z561" i="2"/>
  <c r="Z288" i="2"/>
  <c r="U288" i="2"/>
  <c r="Y288" i="2"/>
  <c r="T288" i="2"/>
  <c r="Z499" i="2"/>
  <c r="T499" i="2"/>
  <c r="Y499" i="2"/>
  <c r="U499" i="2"/>
  <c r="U198" i="2"/>
  <c r="Y198" i="2"/>
  <c r="T198" i="2"/>
  <c r="Z198" i="2"/>
  <c r="U314" i="2"/>
  <c r="T314" i="2"/>
  <c r="Y314" i="2"/>
  <c r="Z314" i="2"/>
  <c r="Z374" i="2"/>
  <c r="T374" i="2"/>
  <c r="U374" i="2"/>
  <c r="Y374" i="2"/>
  <c r="T157" i="2"/>
  <c r="U157" i="2"/>
  <c r="Z157" i="2"/>
  <c r="Y157" i="2"/>
  <c r="P702" i="2"/>
  <c r="O702" i="2"/>
  <c r="S700" i="2"/>
  <c r="R700" i="2"/>
  <c r="O343" i="2"/>
  <c r="P343" i="2"/>
  <c r="O231" i="2"/>
  <c r="P231" i="2"/>
  <c r="S113" i="2"/>
  <c r="R113" i="2"/>
  <c r="P307" i="2"/>
  <c r="O307" i="2"/>
  <c r="R109" i="2"/>
  <c r="S109" i="2"/>
  <c r="U89" i="2"/>
  <c r="T89" i="2"/>
  <c r="Z89" i="2"/>
  <c r="Y89" i="2"/>
  <c r="U619" i="2"/>
  <c r="T619" i="2"/>
  <c r="Y619" i="2"/>
  <c r="Z619" i="2"/>
  <c r="U48" i="2"/>
  <c r="Y48" i="2"/>
  <c r="Z48" i="2"/>
  <c r="T48" i="2"/>
  <c r="U664" i="2"/>
  <c r="T664" i="2"/>
  <c r="Z664" i="2"/>
  <c r="Y664" i="2"/>
  <c r="Y485" i="2"/>
  <c r="U485" i="2"/>
  <c r="Z485" i="2"/>
  <c r="T485" i="2"/>
  <c r="U475" i="2"/>
  <c r="Z475" i="2"/>
  <c r="Y475" i="2"/>
  <c r="T475" i="2"/>
  <c r="Y759" i="2"/>
  <c r="Z759" i="2"/>
  <c r="T759" i="2"/>
  <c r="U759" i="2"/>
  <c r="Z601" i="2"/>
  <c r="T601" i="2"/>
  <c r="U601" i="2"/>
  <c r="Y601" i="2"/>
  <c r="U446" i="2"/>
  <c r="T446" i="2"/>
  <c r="Y446" i="2"/>
  <c r="Z446" i="2"/>
  <c r="Y692" i="2"/>
  <c r="U692" i="2"/>
  <c r="Z692" i="2"/>
  <c r="T692" i="2"/>
  <c r="U504" i="2"/>
  <c r="Y504" i="2"/>
  <c r="T504" i="2"/>
  <c r="Z504" i="2"/>
  <c r="Z277" i="2"/>
  <c r="Y277" i="2"/>
  <c r="U277" i="2"/>
  <c r="T277" i="2"/>
  <c r="U196" i="2"/>
  <c r="Y196" i="2"/>
  <c r="Z196" i="2"/>
  <c r="T196" i="2"/>
  <c r="T194" i="2"/>
  <c r="Y194" i="2"/>
  <c r="U194" i="2"/>
  <c r="Z194" i="2"/>
  <c r="T497" i="2"/>
  <c r="U497" i="2"/>
  <c r="Z497" i="2"/>
  <c r="Y497" i="2"/>
  <c r="Y744" i="2"/>
  <c r="Z744" i="2"/>
  <c r="T744" i="2"/>
  <c r="U744" i="2"/>
  <c r="U369" i="2"/>
  <c r="Y369" i="2"/>
  <c r="T369" i="2"/>
  <c r="Z369" i="2"/>
  <c r="T430" i="2"/>
  <c r="U430" i="2"/>
  <c r="Z430" i="2"/>
  <c r="Y430" i="2"/>
  <c r="Z447" i="2"/>
  <c r="Y447" i="2"/>
  <c r="U447" i="2"/>
  <c r="T447" i="2"/>
  <c r="Y610" i="2"/>
  <c r="U610" i="2"/>
  <c r="T610" i="2"/>
  <c r="Z610" i="2"/>
  <c r="Z309" i="2"/>
  <c r="Y309" i="2"/>
  <c r="T309" i="2"/>
  <c r="U309" i="2"/>
  <c r="U33" i="2"/>
  <c r="Z33" i="2"/>
  <c r="T33" i="2"/>
  <c r="Y33" i="2"/>
  <c r="Z672" i="2"/>
  <c r="Y672" i="2"/>
  <c r="U672" i="2"/>
  <c r="T672" i="2"/>
  <c r="Y29" i="2"/>
  <c r="Z29" i="2"/>
  <c r="U29" i="2"/>
  <c r="R31" i="2"/>
  <c r="T29" i="2"/>
  <c r="Z467" i="2"/>
  <c r="Y467" i="2"/>
  <c r="T467" i="2"/>
  <c r="U467" i="2"/>
  <c r="R702" i="2"/>
  <c r="S702" i="2"/>
  <c r="O700" i="2"/>
  <c r="P700" i="2"/>
  <c r="S343" i="2"/>
  <c r="R343" i="2"/>
  <c r="R231" i="2"/>
  <c r="S231" i="2"/>
  <c r="O113" i="2"/>
  <c r="P113" i="2"/>
  <c r="S307" i="2"/>
  <c r="S319" i="2" s="1"/>
  <c r="R307" i="2"/>
  <c r="P109" i="2"/>
  <c r="O109" i="2"/>
  <c r="Z505" i="2"/>
  <c r="Y505" i="2"/>
  <c r="U505" i="2"/>
  <c r="T505" i="2"/>
  <c r="T152" i="2"/>
  <c r="Z152" i="2"/>
  <c r="Y152" i="2"/>
  <c r="U152" i="2"/>
  <c r="Y597" i="2"/>
  <c r="Z597" i="2"/>
  <c r="T597" i="2"/>
  <c r="U597" i="2"/>
  <c r="Y565" i="2"/>
  <c r="T565" i="2"/>
  <c r="U565" i="2"/>
  <c r="Z565" i="2"/>
  <c r="T458" i="2"/>
  <c r="Y458" i="2"/>
  <c r="Z458" i="2"/>
  <c r="U458" i="2"/>
  <c r="Z598" i="2"/>
  <c r="U598" i="2"/>
  <c r="T598" i="2"/>
  <c r="Y598" i="2"/>
  <c r="U150" i="2"/>
  <c r="Y150" i="2"/>
  <c r="T150" i="2"/>
  <c r="Z150" i="2"/>
  <c r="Z367" i="2"/>
  <c r="T367" i="2"/>
  <c r="U367" i="2"/>
  <c r="Y367" i="2"/>
  <c r="O27" i="2"/>
  <c r="T717" i="2"/>
  <c r="U717" i="2"/>
  <c r="Y322" i="2"/>
  <c r="U322" i="2"/>
  <c r="Z322" i="2"/>
  <c r="T322" i="2"/>
  <c r="T564" i="2"/>
  <c r="Y564" i="2"/>
  <c r="U564" i="2"/>
  <c r="Z564" i="2"/>
  <c r="Z490" i="2"/>
  <c r="T490" i="2"/>
  <c r="Y490" i="2"/>
  <c r="U490" i="2"/>
  <c r="Z416" i="2"/>
  <c r="T416" i="2"/>
  <c r="Y416" i="2"/>
  <c r="U416" i="2"/>
  <c r="R395" i="2"/>
  <c r="T394" i="2"/>
  <c r="T395" i="2" s="1"/>
  <c r="Y394" i="2"/>
  <c r="Y395" i="2" s="1"/>
  <c r="Z394" i="2"/>
  <c r="Z395" i="2" s="1"/>
  <c r="U394" i="2"/>
  <c r="U395" i="2" s="1"/>
  <c r="T764" i="2"/>
  <c r="U764" i="2"/>
  <c r="Z764" i="2"/>
  <c r="Y764" i="2"/>
  <c r="Z735" i="2"/>
  <c r="Y483" i="2"/>
  <c r="Z483" i="2"/>
  <c r="T483" i="2"/>
  <c r="U483" i="2"/>
  <c r="T477" i="2"/>
  <c r="Y477" i="2"/>
  <c r="U477" i="2"/>
  <c r="Z477" i="2"/>
  <c r="U93" i="2"/>
  <c r="Z93" i="2"/>
  <c r="T93" i="2"/>
  <c r="Y93" i="2"/>
  <c r="O569" i="2"/>
  <c r="P569" i="2"/>
  <c r="P101" i="2"/>
  <c r="O101" i="2"/>
  <c r="O381" i="2"/>
  <c r="P381" i="2"/>
  <c r="O114" i="2"/>
  <c r="P114" i="2"/>
  <c r="O785" i="2"/>
  <c r="P785" i="2"/>
  <c r="P771" i="2"/>
  <c r="O771" i="2"/>
  <c r="P260" i="2"/>
  <c r="O260" i="2"/>
  <c r="R71" i="2"/>
  <c r="R77" i="2" s="1"/>
  <c r="S71" i="2"/>
  <c r="S77" i="2" s="1"/>
  <c r="U800" i="2"/>
  <c r="Y800" i="2"/>
  <c r="T800" i="2"/>
  <c r="Z800" i="2"/>
  <c r="Y166" i="2"/>
  <c r="U166" i="2"/>
  <c r="T166" i="2"/>
  <c r="Z166" i="2"/>
  <c r="T95" i="2"/>
  <c r="U95" i="2"/>
  <c r="Z95" i="2"/>
  <c r="Y95" i="2"/>
  <c r="Y387" i="2"/>
  <c r="T387" i="2"/>
  <c r="U387" i="2"/>
  <c r="Z387" i="2"/>
  <c r="Y116" i="2"/>
  <c r="T116" i="2"/>
  <c r="Z116" i="2"/>
  <c r="U116" i="2"/>
  <c r="Z357" i="2"/>
  <c r="T357" i="2"/>
  <c r="Y357" i="2"/>
  <c r="U357" i="2"/>
  <c r="U436" i="2"/>
  <c r="T436" i="2"/>
  <c r="Z436" i="2"/>
  <c r="Y436" i="2"/>
  <c r="T298" i="2"/>
  <c r="U298" i="2"/>
  <c r="Z298" i="2"/>
  <c r="Y298" i="2"/>
  <c r="Z646" i="2"/>
  <c r="U646" i="2"/>
  <c r="T646" i="2"/>
  <c r="Y646" i="2"/>
  <c r="U170" i="2"/>
  <c r="T170" i="2"/>
  <c r="Y170" i="2"/>
  <c r="Z170" i="2"/>
  <c r="Z61" i="2"/>
  <c r="T61" i="2"/>
  <c r="U61" i="2"/>
  <c r="Y61" i="2"/>
  <c r="U23" i="2"/>
  <c r="Y23" i="2"/>
  <c r="Z23" i="2"/>
  <c r="T23" i="2"/>
  <c r="Y713" i="2"/>
  <c r="U713" i="2"/>
  <c r="T713" i="2"/>
  <c r="Z713" i="2"/>
  <c r="T635" i="2"/>
  <c r="Y635" i="2"/>
  <c r="U635" i="2"/>
  <c r="Z635" i="2"/>
  <c r="T482" i="2"/>
  <c r="U482" i="2"/>
  <c r="Y482" i="2"/>
  <c r="Z482" i="2"/>
  <c r="U558" i="2"/>
  <c r="T558" i="2"/>
  <c r="Y558" i="2"/>
  <c r="Z558" i="2"/>
  <c r="Z358" i="2"/>
  <c r="Y358" i="2"/>
  <c r="U358" i="2"/>
  <c r="T358" i="2"/>
  <c r="T718" i="2"/>
  <c r="Y718" i="2"/>
  <c r="Z718" i="2"/>
  <c r="U718" i="2"/>
  <c r="U386" i="2"/>
  <c r="T386" i="2"/>
  <c r="Y18" i="2"/>
  <c r="T18" i="2"/>
  <c r="Z18" i="2"/>
  <c r="U18" i="2"/>
  <c r="Y407" i="2"/>
  <c r="Z407" i="2"/>
  <c r="T407" i="2"/>
  <c r="U407" i="2"/>
  <c r="U592" i="2"/>
  <c r="T592" i="2"/>
  <c r="Y592" i="2"/>
  <c r="Z592" i="2"/>
  <c r="T317" i="2"/>
  <c r="U317" i="2"/>
  <c r="Y317" i="2"/>
  <c r="Z317" i="2"/>
  <c r="Z781" i="2"/>
  <c r="T781" i="2"/>
  <c r="Y781" i="2"/>
  <c r="U781" i="2"/>
  <c r="R569" i="2"/>
  <c r="S569" i="2"/>
  <c r="R101" i="2"/>
  <c r="S101" i="2"/>
  <c r="S381" i="2"/>
  <c r="R381" i="2"/>
  <c r="S114" i="2"/>
  <c r="R114" i="2"/>
  <c r="R785" i="2"/>
  <c r="S785" i="2"/>
  <c r="S771" i="2"/>
  <c r="R771" i="2"/>
  <c r="S260" i="2"/>
  <c r="R260" i="2"/>
  <c r="O71" i="2"/>
  <c r="O77" i="2" s="1"/>
  <c r="P71" i="2"/>
  <c r="P77" i="2" s="1"/>
  <c r="T251" i="2"/>
  <c r="Y251" i="2"/>
  <c r="U251" i="2"/>
  <c r="Z251" i="2"/>
  <c r="U19" i="2"/>
  <c r="Y19" i="2"/>
  <c r="T19" i="2"/>
  <c r="Z19" i="2"/>
  <c r="T183" i="2"/>
  <c r="Y183" i="2"/>
  <c r="U183" i="2"/>
  <c r="Z183" i="2"/>
  <c r="Y503" i="2"/>
  <c r="T503" i="2"/>
  <c r="U503" i="2"/>
  <c r="Z503" i="2"/>
  <c r="Z344" i="2"/>
  <c r="Y344" i="2"/>
  <c r="U344" i="2"/>
  <c r="T344" i="2"/>
  <c r="Z629" i="2"/>
  <c r="T629" i="2"/>
  <c r="Y629" i="2"/>
  <c r="U629" i="2"/>
  <c r="U230" i="2"/>
  <c r="Y230" i="2"/>
  <c r="Z230" i="2"/>
  <c r="T230" i="2"/>
  <c r="U38" i="2"/>
  <c r="T38" i="2"/>
  <c r="Y38" i="2"/>
  <c r="Z38" i="2"/>
  <c r="Y133" i="2"/>
  <c r="Z133" i="2"/>
  <c r="U133" i="2"/>
  <c r="T133" i="2"/>
  <c r="T127" i="2"/>
  <c r="U127" i="2"/>
  <c r="Y127" i="2"/>
  <c r="Z127" i="2"/>
  <c r="U129" i="2"/>
  <c r="T129" i="2"/>
  <c r="Y129" i="2"/>
  <c r="Z129" i="2"/>
  <c r="T539" i="2"/>
  <c r="Z539" i="2"/>
  <c r="Y539" i="2"/>
  <c r="U539" i="2"/>
  <c r="U670" i="2"/>
  <c r="Z670" i="2"/>
  <c r="Y670" i="2"/>
  <c r="T670" i="2"/>
  <c r="Z249" i="2"/>
  <c r="Y249" i="2"/>
  <c r="T249" i="2"/>
  <c r="U249" i="2"/>
  <c r="U164" i="2"/>
  <c r="Z164" i="2"/>
  <c r="T164" i="2"/>
  <c r="Y164" i="2"/>
  <c r="Z300" i="2"/>
  <c r="Y300" i="2"/>
  <c r="U300" i="2"/>
  <c r="T300" i="2"/>
  <c r="Y88" i="2"/>
  <c r="U88" i="2"/>
  <c r="Z88" i="2"/>
  <c r="T88" i="2"/>
  <c r="Y306" i="2"/>
  <c r="T306" i="2"/>
  <c r="Z306" i="2"/>
  <c r="U306" i="2"/>
  <c r="U102" i="2"/>
  <c r="T102" i="2"/>
  <c r="Z102" i="2"/>
  <c r="Y102" i="2"/>
  <c r="U525" i="2"/>
  <c r="Y525" i="2"/>
  <c r="Z525" i="2"/>
  <c r="T525" i="2"/>
  <c r="O341" i="2"/>
  <c r="P341" i="2"/>
  <c r="S239" i="2"/>
  <c r="R239" i="2"/>
  <c r="S144" i="2"/>
  <c r="R144" i="2"/>
  <c r="R360" i="2"/>
  <c r="S360" i="2"/>
  <c r="O659" i="2"/>
  <c r="P659" i="2"/>
  <c r="P544" i="2"/>
  <c r="O544" i="2"/>
  <c r="P248" i="2"/>
  <c r="O248" i="2"/>
  <c r="U98" i="2"/>
  <c r="Z98" i="2"/>
  <c r="Y98" i="2"/>
  <c r="T98" i="2"/>
  <c r="Y652" i="2"/>
  <c r="T652" i="2"/>
  <c r="Z652" i="2"/>
  <c r="U652" i="2"/>
  <c r="U413" i="2"/>
  <c r="Z413" i="2"/>
  <c r="Y413" i="2"/>
  <c r="T413" i="2"/>
  <c r="T633" i="2"/>
  <c r="Y633" i="2"/>
  <c r="U633" i="2"/>
  <c r="Z633" i="2"/>
  <c r="Z270" i="2"/>
  <c r="T270" i="2"/>
  <c r="U270" i="2"/>
  <c r="Y270" i="2"/>
  <c r="T303" i="2"/>
  <c r="Z303" i="2"/>
  <c r="Y303" i="2"/>
  <c r="U303" i="2"/>
  <c r="U241" i="2"/>
  <c r="Z241" i="2"/>
  <c r="Y241" i="2"/>
  <c r="T241" i="2"/>
  <c r="Z218" i="2"/>
  <c r="Y218" i="2"/>
  <c r="T218" i="2"/>
  <c r="U218" i="2"/>
  <c r="U780" i="2"/>
  <c r="Y780" i="2"/>
  <c r="Z780" i="2"/>
  <c r="T780" i="2"/>
  <c r="Z579" i="2"/>
  <c r="T579" i="2"/>
  <c r="Y579" i="2"/>
  <c r="U579" i="2"/>
  <c r="R214" i="2"/>
  <c r="Z212" i="2"/>
  <c r="Z214" i="2" s="1"/>
  <c r="U212" i="2"/>
  <c r="U214" i="2" s="1"/>
  <c r="Y212" i="2"/>
  <c r="Y214" i="2" s="1"/>
  <c r="T212" i="2"/>
  <c r="T214" i="2" s="1"/>
  <c r="Z708" i="2"/>
  <c r="Y708" i="2"/>
  <c r="T708" i="2"/>
  <c r="U708" i="2"/>
  <c r="T531" i="2"/>
  <c r="Y531" i="2"/>
  <c r="Z531" i="2"/>
  <c r="U531" i="2"/>
  <c r="T486" i="2"/>
  <c r="Y486" i="2"/>
  <c r="Z486" i="2"/>
  <c r="U486" i="2"/>
  <c r="U715" i="2"/>
  <c r="Y715" i="2"/>
  <c r="Z715" i="2"/>
  <c r="T715" i="2"/>
  <c r="Z232" i="2"/>
  <c r="T232" i="2"/>
  <c r="Y232" i="2"/>
  <c r="U232" i="2"/>
  <c r="T361" i="2"/>
  <c r="Y361" i="2"/>
  <c r="U361" i="2"/>
  <c r="Z361" i="2"/>
  <c r="Z99" i="2"/>
  <c r="Y99" i="2"/>
  <c r="T99" i="2"/>
  <c r="U99" i="2"/>
  <c r="U243" i="2"/>
  <c r="Y243" i="2"/>
  <c r="Z243" i="2"/>
  <c r="T243" i="2"/>
  <c r="Z82" i="2"/>
  <c r="T82" i="2"/>
  <c r="U82" i="2"/>
  <c r="Y82" i="2"/>
  <c r="Z701" i="2"/>
  <c r="T701" i="2"/>
  <c r="U701" i="2"/>
  <c r="Y701" i="2"/>
  <c r="U34" i="2"/>
  <c r="T34" i="2"/>
  <c r="Y34" i="2"/>
  <c r="Z34" i="2"/>
  <c r="U695" i="2"/>
  <c r="Z695" i="2"/>
  <c r="Y695" i="2"/>
  <c r="T695" i="2"/>
  <c r="T397" i="2"/>
  <c r="Y397" i="2"/>
  <c r="Z397" i="2"/>
  <c r="U397" i="2"/>
  <c r="T50" i="2"/>
  <c r="U50" i="2"/>
  <c r="Y297" i="2"/>
  <c r="T297" i="2"/>
  <c r="Z297" i="2"/>
  <c r="U297" i="2"/>
  <c r="U384" i="2"/>
  <c r="Z384" i="2"/>
  <c r="Y384" i="2"/>
  <c r="T384" i="2"/>
  <c r="R341" i="2"/>
  <c r="S341" i="2"/>
  <c r="P239" i="2"/>
  <c r="O239" i="2"/>
  <c r="O144" i="2"/>
  <c r="P144" i="2"/>
  <c r="P360" i="2"/>
  <c r="O360" i="2"/>
  <c r="R659" i="2"/>
  <c r="S659" i="2"/>
  <c r="R544" i="2"/>
  <c r="S544" i="2"/>
  <c r="S248" i="2"/>
  <c r="R248" i="2"/>
  <c r="T696" i="2"/>
  <c r="U696" i="2"/>
  <c r="Z524" i="2"/>
  <c r="T524" i="2"/>
  <c r="U524" i="2"/>
  <c r="Y524" i="2"/>
  <c r="U25" i="2"/>
  <c r="Z25" i="2"/>
  <c r="Y25" i="2"/>
  <c r="T25" i="2"/>
  <c r="Z541" i="2"/>
  <c r="Y541" i="2"/>
  <c r="U541" i="2"/>
  <c r="T541" i="2"/>
  <c r="T161" i="2"/>
  <c r="Z161" i="2"/>
  <c r="U161" i="2"/>
  <c r="Y161" i="2"/>
  <c r="Z178" i="2"/>
  <c r="Y178" i="2"/>
  <c r="U178" i="2"/>
  <c r="T178" i="2"/>
  <c r="T663" i="2"/>
  <c r="Z663" i="2"/>
  <c r="U663" i="2"/>
  <c r="Y663" i="2"/>
  <c r="Z691" i="2"/>
  <c r="T691" i="2"/>
  <c r="Y691" i="2"/>
  <c r="U691" i="2"/>
  <c r="T798" i="2"/>
  <c r="Z798" i="2"/>
  <c r="U798" i="2"/>
  <c r="Y798" i="2"/>
  <c r="Z278" i="2"/>
  <c r="T278" i="2"/>
  <c r="Y278" i="2"/>
  <c r="U278" i="2"/>
  <c r="T75" i="2"/>
  <c r="Z75" i="2"/>
  <c r="Y75" i="2"/>
  <c r="U75" i="2"/>
  <c r="U233" i="2"/>
  <c r="Y233" i="2"/>
  <c r="T233" i="2"/>
  <c r="Z233" i="2"/>
  <c r="U792" i="2"/>
  <c r="Z792" i="2"/>
  <c r="Y792" i="2"/>
  <c r="T792" i="2"/>
  <c r="U417" i="2"/>
  <c r="Z417" i="2"/>
  <c r="Y417" i="2"/>
  <c r="T417" i="2"/>
  <c r="U634" i="2"/>
  <c r="Z634" i="2"/>
  <c r="Y634" i="2"/>
  <c r="T634" i="2"/>
  <c r="T441" i="2"/>
  <c r="Y441" i="2"/>
  <c r="Z441" i="2"/>
  <c r="U441" i="2"/>
  <c r="Y667" i="2"/>
  <c r="Z667" i="2"/>
  <c r="U667" i="2"/>
  <c r="T667" i="2"/>
  <c r="T30" i="2"/>
  <c r="Z30" i="2"/>
  <c r="U30" i="2"/>
  <c r="Y30" i="2"/>
  <c r="U566" i="2"/>
  <c r="T566" i="2"/>
  <c r="T678" i="2"/>
  <c r="U678" i="2"/>
  <c r="Z678" i="2"/>
  <c r="Y678" i="2"/>
  <c r="T155" i="2"/>
  <c r="Y155" i="2"/>
  <c r="U155" i="2"/>
  <c r="Z155" i="2"/>
  <c r="Z632" i="2"/>
  <c r="Y632" i="2"/>
  <c r="T632" i="2"/>
  <c r="U632" i="2"/>
  <c r="O445" i="2"/>
  <c r="P445" i="2"/>
  <c r="P35" i="2"/>
  <c r="O35" i="2"/>
  <c r="O755" i="2"/>
  <c r="P755" i="2"/>
  <c r="P220" i="2"/>
  <c r="O220" i="2"/>
  <c r="O92" i="2"/>
  <c r="P92" i="2"/>
  <c r="P345" i="2"/>
  <c r="O345" i="2"/>
  <c r="R96" i="2"/>
  <c r="S96" i="2"/>
  <c r="P431" i="2"/>
  <c r="O431" i="2"/>
  <c r="S42" i="2"/>
  <c r="S44" i="2" s="1"/>
  <c r="R42" i="2"/>
  <c r="Q44" i="2"/>
  <c r="P145" i="2"/>
  <c r="O145" i="2"/>
  <c r="T197" i="2"/>
  <c r="U197" i="2"/>
  <c r="Z197" i="2"/>
  <c r="Y197" i="2"/>
  <c r="U688" i="2"/>
  <c r="Z688" i="2"/>
  <c r="T688" i="2"/>
  <c r="Y688" i="2"/>
  <c r="T332" i="2"/>
  <c r="Z332" i="2"/>
  <c r="Y332" i="2"/>
  <c r="U332" i="2"/>
  <c r="T481" i="2"/>
  <c r="U481" i="2"/>
  <c r="Y481" i="2"/>
  <c r="Z481" i="2"/>
  <c r="T202" i="2"/>
  <c r="Z202" i="2"/>
  <c r="U202" i="2"/>
  <c r="Y202" i="2"/>
  <c r="U783" i="2"/>
  <c r="T783" i="2"/>
  <c r="Z783" i="2"/>
  <c r="Y783" i="2"/>
  <c r="T20" i="2"/>
  <c r="U20" i="2"/>
  <c r="Z20" i="2"/>
  <c r="Y20" i="2"/>
  <c r="T223" i="2"/>
  <c r="U223" i="2"/>
  <c r="Y223" i="2"/>
  <c r="Z223" i="2"/>
  <c r="Z710" i="2"/>
  <c r="U710" i="2"/>
  <c r="Y710" i="2"/>
  <c r="T710" i="2"/>
  <c r="Y448" i="2"/>
  <c r="T448" i="2"/>
  <c r="Z448" i="2"/>
  <c r="U448" i="2"/>
  <c r="Y216" i="2"/>
  <c r="T216" i="2"/>
  <c r="U216" i="2"/>
  <c r="Z216" i="2"/>
  <c r="U425" i="2"/>
  <c r="Z425" i="2"/>
  <c r="T425" i="2"/>
  <c r="Y425" i="2"/>
  <c r="U276" i="2"/>
  <c r="T276" i="2"/>
  <c r="T266" i="2"/>
  <c r="U266" i="2"/>
  <c r="U280" i="2"/>
  <c r="Z280" i="2"/>
  <c r="T280" i="2"/>
  <c r="Y280" i="2"/>
  <c r="T438" i="2"/>
  <c r="U438" i="2"/>
  <c r="Z438" i="2"/>
  <c r="Y438" i="2"/>
  <c r="T282" i="2"/>
  <c r="Y282" i="2"/>
  <c r="U282" i="2"/>
  <c r="Z282" i="2"/>
  <c r="Y473" i="2"/>
  <c r="U473" i="2"/>
  <c r="Z473" i="2"/>
  <c r="T473" i="2"/>
  <c r="U538" i="2"/>
  <c r="Y538" i="2"/>
  <c r="T538" i="2"/>
  <c r="Z538" i="2"/>
  <c r="Z26" i="2"/>
  <c r="T26" i="2"/>
  <c r="U26" i="2"/>
  <c r="Y26" i="2"/>
  <c r="T437" i="2"/>
  <c r="Y437" i="2"/>
  <c r="Z437" i="2"/>
  <c r="U437" i="2"/>
  <c r="S445" i="2"/>
  <c r="R445" i="2"/>
  <c r="R35" i="2"/>
  <c r="S35" i="2"/>
  <c r="R755" i="2"/>
  <c r="S755" i="2"/>
  <c r="R220" i="2"/>
  <c r="S220" i="2"/>
  <c r="R92" i="2"/>
  <c r="S92" i="2"/>
  <c r="S345" i="2"/>
  <c r="R345" i="2"/>
  <c r="P96" i="2"/>
  <c r="O96" i="2"/>
  <c r="R431" i="2"/>
  <c r="S431" i="2"/>
  <c r="P42" i="2"/>
  <c r="P44" i="2" s="1"/>
  <c r="O42" i="2"/>
  <c r="O44" i="2" s="1"/>
  <c r="N44" i="2"/>
  <c r="S145" i="2"/>
  <c r="R145" i="2"/>
  <c r="U624" i="2"/>
  <c r="T624" i="2"/>
  <c r="Z624" i="2"/>
  <c r="Y624" i="2"/>
  <c r="Z347" i="2"/>
  <c r="T347" i="2"/>
  <c r="U347" i="2"/>
  <c r="Y347" i="2"/>
  <c r="Z256" i="2"/>
  <c r="Y256" i="2"/>
  <c r="U256" i="2"/>
  <c r="T256" i="2"/>
  <c r="Y234" i="2"/>
  <c r="U234" i="2"/>
  <c r="T234" i="2"/>
  <c r="Z234" i="2"/>
  <c r="Z172" i="2"/>
  <c r="U172" i="2"/>
  <c r="Y172" i="2"/>
  <c r="T172" i="2"/>
  <c r="Z316" i="2"/>
  <c r="Y316" i="2"/>
  <c r="T316" i="2"/>
  <c r="U316" i="2"/>
  <c r="Z22" i="2"/>
  <c r="U22" i="2"/>
  <c r="T22" i="2"/>
  <c r="Y22" i="2"/>
  <c r="T554" i="2"/>
  <c r="Y554" i="2"/>
  <c r="Z554" i="2"/>
  <c r="U554" i="2"/>
  <c r="Y540" i="2"/>
  <c r="T540" i="2"/>
  <c r="Z540" i="2"/>
  <c r="U540" i="2"/>
  <c r="Z13" i="2"/>
  <c r="U412" i="2"/>
  <c r="T412" i="2"/>
  <c r="Y412" i="2"/>
  <c r="Z412" i="2"/>
  <c r="Z433" i="2"/>
  <c r="Y433" i="2"/>
  <c r="U433" i="2"/>
  <c r="T433" i="2"/>
  <c r="U286" i="2"/>
  <c r="Y286" i="2"/>
  <c r="Z286" i="2"/>
  <c r="T286" i="2"/>
  <c r="T712" i="2"/>
  <c r="U712" i="2"/>
  <c r="Y712" i="2"/>
  <c r="Z712" i="2"/>
  <c r="T547" i="2"/>
  <c r="U547" i="2"/>
  <c r="Y547" i="2"/>
  <c r="Z547" i="2"/>
  <c r="T674" i="2"/>
  <c r="U674" i="2"/>
  <c r="Y674" i="2"/>
  <c r="Z674" i="2"/>
  <c r="S580" i="2"/>
  <c r="R580" i="2"/>
  <c r="T666" i="2"/>
  <c r="U666" i="2"/>
  <c r="Z666" i="2"/>
  <c r="Y666" i="2"/>
  <c r="U87" i="2"/>
  <c r="T87" i="2"/>
  <c r="Z87" i="2"/>
  <c r="Y87" i="2"/>
  <c r="Z788" i="2"/>
  <c r="U788" i="2"/>
  <c r="T788" i="2"/>
  <c r="Y788" i="2"/>
  <c r="Z107" i="2"/>
  <c r="T107" i="2"/>
  <c r="Y107" i="2"/>
  <c r="U107" i="2"/>
  <c r="Y165" i="2"/>
  <c r="T165" i="2"/>
  <c r="Z165" i="2"/>
  <c r="U165" i="2"/>
  <c r="U21" i="2"/>
  <c r="T21" i="2"/>
  <c r="Z21" i="2"/>
  <c r="Y21" i="2"/>
  <c r="T765" i="2"/>
  <c r="Z765" i="2"/>
  <c r="Y765" i="2"/>
  <c r="U765" i="2"/>
  <c r="U263" i="2"/>
  <c r="Z263" i="2"/>
  <c r="Y263" i="2"/>
  <c r="T263" i="2"/>
  <c r="T491" i="2"/>
  <c r="U491" i="2"/>
  <c r="Y491" i="2"/>
  <c r="Z491" i="2"/>
  <c r="Y415" i="2"/>
  <c r="T415" i="2"/>
  <c r="Z415" i="2"/>
  <c r="U415" i="2"/>
  <c r="Z70" i="2"/>
  <c r="U70" i="2"/>
  <c r="T70" i="2"/>
  <c r="Y70" i="2"/>
  <c r="Z697" i="2"/>
  <c r="U697" i="2"/>
  <c r="Y697" i="2"/>
  <c r="T697" i="2"/>
  <c r="T17" i="2"/>
  <c r="Z17" i="2"/>
  <c r="Y17" i="2"/>
  <c r="U17" i="2"/>
  <c r="Z699" i="2"/>
  <c r="T699" i="2"/>
  <c r="Y699" i="2"/>
  <c r="U699" i="2"/>
  <c r="T617" i="2"/>
  <c r="U617" i="2"/>
  <c r="Z617" i="2"/>
  <c r="Y617" i="2"/>
  <c r="T451" i="2"/>
  <c r="Z451" i="2"/>
  <c r="Y451" i="2"/>
  <c r="U451" i="2"/>
  <c r="P580" i="2"/>
  <c r="O580" i="2"/>
  <c r="U244" i="2"/>
  <c r="Y244" i="2"/>
  <c r="Z244" i="2"/>
  <c r="T244" i="2"/>
  <c r="Z653" i="2"/>
  <c r="U653" i="2"/>
  <c r="Y653" i="2"/>
  <c r="T653" i="2"/>
  <c r="Y158" i="2"/>
  <c r="U158" i="2"/>
  <c r="Z158" i="2"/>
  <c r="T158" i="2"/>
  <c r="Z189" i="2"/>
  <c r="Z190" i="2" s="1"/>
  <c r="T189" i="2"/>
  <c r="T190" i="2" s="1"/>
  <c r="Y189" i="2"/>
  <c r="Y190" i="2" s="1"/>
  <c r="U189" i="2"/>
  <c r="U190" i="2" s="1"/>
  <c r="R190" i="2"/>
  <c r="Y15" i="2"/>
  <c r="Z15" i="2"/>
  <c r="T15" i="2"/>
  <c r="U15" i="2"/>
  <c r="Z767" i="2"/>
  <c r="U767" i="2"/>
  <c r="Y767" i="2"/>
  <c r="T767" i="2"/>
  <c r="Z604" i="2"/>
  <c r="U604" i="2"/>
  <c r="T604" i="2"/>
  <c r="Y604" i="2"/>
  <c r="T160" i="2"/>
  <c r="U160" i="2"/>
  <c r="Z160" i="2"/>
  <c r="Y160" i="2"/>
  <c r="T36" i="2"/>
  <c r="Y36" i="2"/>
  <c r="U36" i="2"/>
  <c r="Z36" i="2"/>
  <c r="Z568" i="2"/>
  <c r="T568" i="2"/>
  <c r="U568" i="2"/>
  <c r="Y568" i="2"/>
  <c r="U275" i="2"/>
  <c r="Y275" i="2"/>
  <c r="Z275" i="2"/>
  <c r="T275" i="2"/>
  <c r="T219" i="2"/>
  <c r="Y219" i="2"/>
  <c r="Z219" i="2"/>
  <c r="U219" i="2"/>
  <c r="Y58" i="2"/>
  <c r="U58" i="2"/>
  <c r="Z58" i="2"/>
  <c r="R67" i="2"/>
  <c r="T58" i="2"/>
  <c r="T138" i="2"/>
  <c r="U138" i="2"/>
  <c r="Y138" i="2"/>
  <c r="Z138" i="2"/>
  <c r="T620" i="2"/>
  <c r="Y620" i="2"/>
  <c r="U620" i="2"/>
  <c r="Z620" i="2"/>
  <c r="O268" i="2"/>
  <c r="P268" i="2"/>
  <c r="S645" i="2"/>
  <c r="R645" i="2"/>
  <c r="P453" i="2"/>
  <c r="O453" i="2"/>
  <c r="P777" i="2"/>
  <c r="O777" i="2"/>
  <c r="R346" i="2"/>
  <c r="S346" i="2"/>
  <c r="S79" i="2"/>
  <c r="R79" i="2"/>
  <c r="Q136" i="2"/>
  <c r="O526" i="2"/>
  <c r="P526" i="2"/>
  <c r="S478" i="2"/>
  <c r="R478" i="2"/>
  <c r="Z537" i="2"/>
  <c r="T537" i="2"/>
  <c r="Y537" i="2"/>
  <c r="U537" i="2"/>
  <c r="Z363" i="2"/>
  <c r="T363" i="2"/>
  <c r="U363" i="2"/>
  <c r="Y363" i="2"/>
  <c r="Z684" i="2"/>
  <c r="Y684" i="2"/>
  <c r="T684" i="2"/>
  <c r="U684" i="2"/>
  <c r="Y375" i="2"/>
  <c r="U375" i="2"/>
  <c r="T375" i="2"/>
  <c r="Z375" i="2"/>
  <c r="U519" i="2"/>
  <c r="Y519" i="2"/>
  <c r="T519" i="2"/>
  <c r="Z519" i="2"/>
  <c r="T757" i="2"/>
  <c r="Z757" i="2"/>
  <c r="U757" i="2"/>
  <c r="Y757" i="2"/>
  <c r="T587" i="2"/>
  <c r="U587" i="2"/>
  <c r="Z587" i="2"/>
  <c r="Y587" i="2"/>
  <c r="Y614" i="2"/>
  <c r="U614" i="2"/>
  <c r="Z614" i="2"/>
  <c r="T614" i="2"/>
  <c r="Y130" i="2"/>
  <c r="Z130" i="2"/>
  <c r="U130" i="2"/>
  <c r="T130" i="2"/>
  <c r="Z423" i="2"/>
  <c r="T423" i="2"/>
  <c r="U423" i="2"/>
  <c r="Y423" i="2"/>
  <c r="R53" i="2"/>
  <c r="Z46" i="2"/>
  <c r="Y46" i="2"/>
  <c r="T46" i="2"/>
  <c r="U46" i="2"/>
  <c r="U545" i="2"/>
  <c r="Z545" i="2"/>
  <c r="Y545" i="2"/>
  <c r="T545" i="2"/>
  <c r="Z420" i="2"/>
  <c r="U420" i="2"/>
  <c r="Y420" i="2"/>
  <c r="T420" i="2"/>
  <c r="Z655" i="2"/>
  <c r="T655" i="2"/>
  <c r="Y655" i="2"/>
  <c r="U655" i="2"/>
  <c r="R268" i="2"/>
  <c r="S268" i="2"/>
  <c r="P645" i="2"/>
  <c r="O645" i="2"/>
  <c r="S453" i="2"/>
  <c r="R453" i="2"/>
  <c r="R777" i="2"/>
  <c r="S777" i="2"/>
  <c r="O346" i="2"/>
  <c r="P346" i="2"/>
  <c r="O79" i="2"/>
  <c r="P79" i="2"/>
  <c r="R526" i="2"/>
  <c r="S526" i="2"/>
  <c r="P478" i="2"/>
  <c r="O478" i="2"/>
  <c r="T203" i="2"/>
  <c r="U203" i="2"/>
  <c r="Y203" i="2"/>
  <c r="Z203" i="2"/>
  <c r="T125" i="2"/>
  <c r="Z125" i="2"/>
  <c r="U125" i="2"/>
  <c r="Y125" i="2"/>
  <c r="U466" i="2"/>
  <c r="T466" i="2"/>
  <c r="U794" i="2"/>
  <c r="T794" i="2"/>
  <c r="Z794" i="2"/>
  <c r="Y794" i="2"/>
  <c r="T148" i="2"/>
  <c r="Y148" i="2"/>
  <c r="U148" i="2"/>
  <c r="Z148" i="2"/>
  <c r="T439" i="2"/>
  <c r="U439" i="2"/>
  <c r="Y439" i="2"/>
  <c r="Z439" i="2"/>
  <c r="Y179" i="2"/>
  <c r="U179" i="2"/>
  <c r="T179" i="2"/>
  <c r="Z179" i="2"/>
  <c r="T207" i="2"/>
  <c r="Y207" i="2"/>
  <c r="Z207" i="2"/>
  <c r="U207" i="2"/>
  <c r="R209" i="2"/>
  <c r="Z225" i="2"/>
  <c r="Y225" i="2"/>
  <c r="U225" i="2"/>
  <c r="T225" i="2"/>
  <c r="Y442" i="2"/>
  <c r="U442" i="2"/>
  <c r="Z442" i="2"/>
  <c r="T442" i="2"/>
  <c r="U676" i="2"/>
  <c r="Z676" i="2"/>
  <c r="T676" i="2"/>
  <c r="Y676" i="2"/>
  <c r="T229" i="2"/>
  <c r="Y229" i="2"/>
  <c r="U229" i="2"/>
  <c r="Z229" i="2"/>
  <c r="T287" i="2"/>
  <c r="Y287" i="2"/>
  <c r="U287" i="2"/>
  <c r="Z287" i="2"/>
  <c r="Z770" i="2"/>
  <c r="U770" i="2"/>
  <c r="Y770" i="2"/>
  <c r="T770" i="2"/>
  <c r="U124" i="2"/>
  <c r="T124" i="2"/>
  <c r="Z124" i="2"/>
  <c r="Y124" i="2"/>
  <c r="T227" i="2"/>
  <c r="Z227" i="2"/>
  <c r="Y227" i="2"/>
  <c r="U227" i="2"/>
  <c r="T195" i="2"/>
  <c r="U195" i="2"/>
  <c r="Z195" i="2"/>
  <c r="Y195" i="2"/>
  <c r="Z104" i="2"/>
  <c r="T104" i="2"/>
  <c r="Y104" i="2"/>
  <c r="U104" i="2"/>
  <c r="U709" i="2"/>
  <c r="Z709" i="2"/>
  <c r="Y709" i="2"/>
  <c r="T709" i="2"/>
  <c r="U385" i="2"/>
  <c r="Z385" i="2"/>
  <c r="T385" i="2"/>
  <c r="Y385" i="2"/>
  <c r="Z725" i="2"/>
  <c r="T725" i="2"/>
  <c r="U725" i="2"/>
  <c r="Y725" i="2"/>
  <c r="T336" i="2"/>
  <c r="U336" i="2"/>
  <c r="Z336" i="2"/>
  <c r="Y336" i="2"/>
  <c r="T246" i="2"/>
  <c r="Y246" i="2"/>
  <c r="Z246" i="2"/>
  <c r="U246" i="2"/>
  <c r="Z411" i="2"/>
  <c r="Y411" i="2"/>
  <c r="U411" i="2"/>
  <c r="T411" i="2"/>
  <c r="U553" i="2"/>
  <c r="Y553" i="2"/>
  <c r="Z553" i="2"/>
  <c r="T553" i="2"/>
  <c r="R716" i="2"/>
  <c r="R726" i="2" s="1"/>
  <c r="S716" i="2"/>
  <c r="P584" i="2"/>
  <c r="O584" i="2"/>
  <c r="P656" i="2"/>
  <c r="O656" i="2"/>
  <c r="O591" i="2"/>
  <c r="P591" i="2"/>
  <c r="U149" i="2"/>
  <c r="Y149" i="2"/>
  <c r="T149" i="2"/>
  <c r="Z149" i="2"/>
  <c r="Y502" i="2"/>
  <c r="U502" i="2"/>
  <c r="T502" i="2"/>
  <c r="Z502" i="2"/>
  <c r="Y607" i="2"/>
  <c r="U607" i="2"/>
  <c r="Z607" i="2"/>
  <c r="T607" i="2"/>
  <c r="Z459" i="2"/>
  <c r="Y459" i="2"/>
  <c r="U459" i="2"/>
  <c r="T459" i="2"/>
  <c r="Z153" i="2"/>
  <c r="Y153" i="2"/>
  <c r="T153" i="2"/>
  <c r="U153" i="2"/>
  <c r="Y682" i="2"/>
  <c r="Z682" i="2"/>
  <c r="U682" i="2"/>
  <c r="T682" i="2"/>
  <c r="Y500" i="2"/>
  <c r="Z500" i="2"/>
  <c r="T500" i="2"/>
  <c r="U500" i="2"/>
  <c r="Z62" i="2"/>
  <c r="U62" i="2"/>
  <c r="Y62" i="2"/>
  <c r="T62" i="2"/>
  <c r="Y142" i="2"/>
  <c r="T142" i="2"/>
  <c r="Z142" i="2"/>
  <c r="U142" i="2"/>
  <c r="Y173" i="2"/>
  <c r="U173" i="2"/>
  <c r="Z173" i="2"/>
  <c r="T173" i="2"/>
  <c r="T408" i="2"/>
  <c r="Z408" i="2"/>
  <c r="Y408" i="2"/>
  <c r="U408" i="2"/>
  <c r="Z761" i="2"/>
  <c r="T761" i="2"/>
  <c r="Y761" i="2"/>
  <c r="U761" i="2"/>
  <c r="Y120" i="2"/>
  <c r="U120" i="2"/>
  <c r="Z120" i="2"/>
  <c r="T120" i="2"/>
  <c r="T14" i="2"/>
  <c r="U14" i="2"/>
  <c r="Z14" i="2"/>
  <c r="Y14" i="2"/>
  <c r="U84" i="2"/>
  <c r="Y84" i="2"/>
  <c r="Z84" i="2"/>
  <c r="T84" i="2"/>
  <c r="Z115" i="2"/>
  <c r="T115" i="2"/>
  <c r="Y115" i="2"/>
  <c r="U115" i="2"/>
  <c r="Y140" i="2"/>
  <c r="T140" i="2"/>
  <c r="U140" i="2"/>
  <c r="Z140" i="2"/>
  <c r="T562" i="2"/>
  <c r="U562" i="2"/>
  <c r="Z562" i="2"/>
  <c r="Y562" i="2"/>
  <c r="Y608" i="2"/>
  <c r="T608" i="2"/>
  <c r="U608" i="2"/>
  <c r="Z608" i="2"/>
  <c r="T546" i="2"/>
  <c r="Z546" i="2"/>
  <c r="U546" i="2"/>
  <c r="Y546" i="2"/>
  <c r="Y105" i="2"/>
  <c r="U105" i="2"/>
  <c r="Z105" i="2"/>
  <c r="T105" i="2"/>
  <c r="T489" i="2"/>
  <c r="Z489" i="2"/>
  <c r="U489" i="2"/>
  <c r="Y489" i="2"/>
  <c r="P716" i="2"/>
  <c r="P726" i="2" s="1"/>
  <c r="H3" i="2" s="1"/>
  <c r="O716" i="2"/>
  <c r="R584" i="2"/>
  <c r="S584" i="2"/>
  <c r="R656" i="2"/>
  <c r="S656" i="2"/>
  <c r="S591" i="2"/>
  <c r="R591" i="2"/>
  <c r="U293" i="2"/>
  <c r="T293" i="2"/>
  <c r="Z293" i="2"/>
  <c r="Y293" i="2"/>
  <c r="Y76" i="2"/>
  <c r="T76" i="2"/>
  <c r="Z76" i="2"/>
  <c r="U76" i="2"/>
  <c r="Z182" i="2"/>
  <c r="Y182" i="2"/>
  <c r="U182" i="2"/>
  <c r="T182" i="2"/>
  <c r="Z793" i="2"/>
  <c r="U793" i="2"/>
  <c r="Y793" i="2"/>
  <c r="T793" i="2"/>
  <c r="U383" i="2"/>
  <c r="T383" i="2"/>
  <c r="Z383" i="2"/>
  <c r="Y383" i="2"/>
  <c r="Y60" i="2"/>
  <c r="T60" i="2"/>
  <c r="U60" i="2"/>
  <c r="Z60" i="2"/>
  <c r="U690" i="2"/>
  <c r="T690" i="2"/>
  <c r="Z690" i="2"/>
  <c r="Y690" i="2"/>
  <c r="Z609" i="2"/>
  <c r="U609" i="2"/>
  <c r="T609" i="2"/>
  <c r="Y609" i="2"/>
  <c r="Y766" i="2"/>
  <c r="U766" i="2"/>
  <c r="T766" i="2"/>
  <c r="Z766" i="2"/>
  <c r="Z801" i="2"/>
  <c r="U801" i="2"/>
  <c r="Y801" i="2"/>
  <c r="T801" i="2"/>
  <c r="U312" i="2"/>
  <c r="Z312" i="2"/>
  <c r="Y312" i="2"/>
  <c r="T312" i="2"/>
  <c r="T501" i="2"/>
  <c r="Z501" i="2"/>
  <c r="U501" i="2"/>
  <c r="Y501" i="2"/>
  <c r="Z496" i="2"/>
  <c r="T496" i="2"/>
  <c r="Y496" i="2"/>
  <c r="U496" i="2"/>
  <c r="U686" i="2"/>
  <c r="T686" i="2"/>
  <c r="Y686" i="2"/>
  <c r="Z686" i="2"/>
  <c r="Y468" i="2"/>
  <c r="Z468" i="2"/>
  <c r="T468" i="2"/>
  <c r="U468" i="2"/>
  <c r="U534" i="2"/>
  <c r="Y534" i="2"/>
  <c r="Z534" i="2"/>
  <c r="T534" i="2"/>
  <c r="R333" i="2"/>
  <c r="T330" i="2"/>
  <c r="Y330" i="2"/>
  <c r="Z330" i="2"/>
  <c r="U330" i="2"/>
  <c r="T434" i="2"/>
  <c r="Z434" i="2"/>
  <c r="U434" i="2"/>
  <c r="Y434" i="2"/>
  <c r="T426" i="2"/>
  <c r="U426" i="2"/>
  <c r="Y426" i="2"/>
  <c r="Z426" i="2"/>
  <c r="Z529" i="2"/>
  <c r="T529" i="2"/>
  <c r="Y529" i="2"/>
  <c r="U529" i="2"/>
  <c r="T494" i="2"/>
  <c r="Z494" i="2"/>
  <c r="U494" i="2"/>
  <c r="Y494" i="2"/>
  <c r="Z600" i="2"/>
  <c r="U600" i="2"/>
  <c r="T600" i="2"/>
  <c r="Y600" i="2"/>
  <c r="Y16" i="2"/>
  <c r="T16" i="2"/>
  <c r="Z16" i="2"/>
  <c r="U16" i="2"/>
  <c r="Y444" i="2"/>
  <c r="Z444" i="2"/>
  <c r="T444" i="2"/>
  <c r="U444" i="2"/>
  <c r="Z151" i="2"/>
  <c r="Y151" i="2"/>
  <c r="T151" i="2"/>
  <c r="U151" i="2"/>
  <c r="T108" i="2"/>
  <c r="Z108" i="2"/>
  <c r="U108" i="2"/>
  <c r="Y108" i="2"/>
  <c r="Z143" i="2"/>
  <c r="Y143" i="2"/>
  <c r="U143" i="2"/>
  <c r="T143" i="2"/>
  <c r="U605" i="2"/>
  <c r="T605" i="2"/>
  <c r="Y605" i="2"/>
  <c r="Z605" i="2"/>
  <c r="U679" i="2"/>
  <c r="T679" i="2"/>
  <c r="Z679" i="2"/>
  <c r="Y679" i="2"/>
  <c r="P86" i="2"/>
  <c r="O86" i="2"/>
  <c r="P665" i="2"/>
  <c r="O665" i="2"/>
  <c r="R284" i="2"/>
  <c r="S284" i="2"/>
  <c r="O400" i="2"/>
  <c r="P400" i="2"/>
  <c r="S340" i="2"/>
  <c r="R340" i="2"/>
  <c r="P651" i="2"/>
  <c r="O651" i="2"/>
  <c r="P658" i="2"/>
  <c r="O658" i="2"/>
  <c r="O743" i="2"/>
  <c r="P743" i="2"/>
  <c r="Z424" i="2"/>
  <c r="T424" i="2"/>
  <c r="U424" i="2"/>
  <c r="Y424" i="2"/>
  <c r="T90" i="2"/>
  <c r="Y90" i="2"/>
  <c r="Z90" i="2"/>
  <c r="U90" i="2"/>
  <c r="T131" i="2"/>
  <c r="Z131" i="2"/>
  <c r="U131" i="2"/>
  <c r="Y131" i="2"/>
  <c r="T551" i="2"/>
  <c r="U551" i="2"/>
  <c r="Y463" i="2"/>
  <c r="U463" i="2"/>
  <c r="T463" i="2"/>
  <c r="Z463" i="2"/>
  <c r="Z748" i="2"/>
  <c r="Y748" i="2"/>
  <c r="U748" i="2"/>
  <c r="T748" i="2"/>
  <c r="Y208" i="2"/>
  <c r="Z208" i="2"/>
  <c r="T208" i="2"/>
  <c r="U208" i="2"/>
  <c r="Z112" i="2"/>
  <c r="U112" i="2"/>
  <c r="Y112" i="2"/>
  <c r="T112" i="2"/>
  <c r="T556" i="2"/>
  <c r="Z556" i="2"/>
  <c r="Y556" i="2"/>
  <c r="U556" i="2"/>
  <c r="Z399" i="2"/>
  <c r="Y399" i="2"/>
  <c r="U399" i="2"/>
  <c r="T399" i="2"/>
  <c r="Y52" i="2"/>
  <c r="T52" i="2"/>
  <c r="U52" i="2"/>
  <c r="Z52" i="2"/>
  <c r="U238" i="2"/>
  <c r="Z238" i="2"/>
  <c r="Y238" i="2"/>
  <c r="T238" i="2"/>
  <c r="U687" i="2"/>
  <c r="Y687" i="2"/>
  <c r="T687" i="2"/>
  <c r="Z687" i="2"/>
  <c r="Y644" i="2"/>
  <c r="U644" i="2"/>
  <c r="T644" i="2"/>
  <c r="Z644" i="2"/>
  <c r="T683" i="2"/>
  <c r="Y683" i="2"/>
  <c r="Z683" i="2"/>
  <c r="U683" i="2"/>
  <c r="U91" i="2"/>
  <c r="T91" i="2"/>
  <c r="Y91" i="2"/>
  <c r="Z91" i="2"/>
  <c r="T575" i="2"/>
  <c r="U575" i="2"/>
  <c r="Z575" i="2"/>
  <c r="Y575" i="2"/>
  <c r="T414" i="2"/>
  <c r="Z414" i="2"/>
  <c r="U414" i="2"/>
  <c r="Y414" i="2"/>
  <c r="U560" i="2"/>
  <c r="Z560" i="2"/>
  <c r="Y560" i="2"/>
  <c r="T560" i="2"/>
  <c r="T720" i="2"/>
  <c r="Z720" i="2"/>
  <c r="U720" i="2"/>
  <c r="Y720" i="2"/>
  <c r="Z146" i="2"/>
  <c r="Y146" i="2"/>
  <c r="U146" i="2"/>
  <c r="T146" i="2"/>
  <c r="U335" i="2"/>
  <c r="Z335" i="2"/>
  <c r="T335" i="2"/>
  <c r="Y335" i="2"/>
  <c r="R86" i="2"/>
  <c r="S86" i="2"/>
  <c r="S665" i="2"/>
  <c r="R665" i="2"/>
  <c r="P284" i="2"/>
  <c r="O284" i="2"/>
  <c r="S400" i="2"/>
  <c r="R400" i="2"/>
  <c r="O340" i="2"/>
  <c r="O349" i="2" s="1"/>
  <c r="P340" i="2"/>
  <c r="S651" i="2"/>
  <c r="R651" i="2"/>
  <c r="R658" i="2"/>
  <c r="S658" i="2"/>
  <c r="S743" i="2"/>
  <c r="R743" i="2"/>
  <c r="Z680" i="2"/>
  <c r="Y680" i="2"/>
  <c r="U680" i="2"/>
  <c r="T680" i="2"/>
  <c r="Z802" i="2"/>
  <c r="U802" i="2"/>
  <c r="T802" i="2"/>
  <c r="Y802" i="2"/>
  <c r="T460" i="2"/>
  <c r="U460" i="2"/>
  <c r="Z460" i="2"/>
  <c r="Y460" i="2"/>
  <c r="U255" i="2"/>
  <c r="Y255" i="2"/>
  <c r="T255" i="2"/>
  <c r="Z255" i="2"/>
  <c r="U51" i="2"/>
  <c r="T51" i="2"/>
  <c r="Z51" i="2"/>
  <c r="Y51" i="2"/>
  <c r="Z443" i="2"/>
  <c r="U443" i="2"/>
  <c r="T443" i="2"/>
  <c r="Y443" i="2"/>
  <c r="U521" i="2"/>
  <c r="Y521" i="2"/>
  <c r="T521" i="2"/>
  <c r="Z521" i="2"/>
  <c r="T85" i="2"/>
  <c r="U85" i="2"/>
  <c r="Z85" i="2"/>
  <c r="Y85" i="2"/>
  <c r="Y721" i="2"/>
  <c r="Z721" i="2"/>
  <c r="U721" i="2"/>
  <c r="T721" i="2"/>
  <c r="Z698" i="2"/>
  <c r="Y698" i="2"/>
  <c r="U698" i="2"/>
  <c r="T698" i="2"/>
  <c r="U171" i="2"/>
  <c r="Y171" i="2"/>
  <c r="Z171" i="2"/>
  <c r="T171" i="2"/>
  <c r="T573" i="2"/>
  <c r="Y573" i="2"/>
  <c r="U573" i="2"/>
  <c r="Z573" i="2"/>
  <c r="U106" i="2"/>
  <c r="Z106" i="2"/>
  <c r="Y106" i="2"/>
  <c r="T106" i="2"/>
  <c r="U615" i="2"/>
  <c r="Z615" i="2"/>
  <c r="Y615" i="2"/>
  <c r="T615" i="2"/>
  <c r="U790" i="2"/>
  <c r="Z790" i="2"/>
  <c r="Y790" i="2"/>
  <c r="T790" i="2"/>
  <c r="U43" i="2"/>
  <c r="Z43" i="2"/>
  <c r="T43" i="2"/>
  <c r="Y43" i="2"/>
  <c r="Y422" i="2"/>
  <c r="Z422" i="2"/>
  <c r="U422" i="2"/>
  <c r="T422" i="2"/>
  <c r="Z681" i="2"/>
  <c r="T681" i="2"/>
  <c r="Y681" i="2"/>
  <c r="U681" i="2"/>
  <c r="U382" i="2"/>
  <c r="T382" i="2"/>
  <c r="Z376" i="2"/>
  <c r="Y376" i="2"/>
  <c r="U376" i="2"/>
  <c r="T376" i="2"/>
  <c r="Y94" i="2"/>
  <c r="U94" i="2"/>
  <c r="T94" i="2"/>
  <c r="Z94" i="2"/>
  <c r="Z47" i="2"/>
  <c r="Y47" i="2"/>
  <c r="U47" i="2"/>
  <c r="T47" i="2"/>
  <c r="Y535" i="2"/>
  <c r="U535" i="2"/>
  <c r="T535" i="2"/>
  <c r="Z535" i="2"/>
  <c r="Y507" i="2"/>
  <c r="T507" i="2"/>
  <c r="Z507" i="2"/>
  <c r="U507" i="2"/>
  <c r="Y596" i="2"/>
  <c r="Z596" i="2"/>
  <c r="U596" i="2"/>
  <c r="T596" i="2"/>
  <c r="U479" i="2"/>
  <c r="Z479" i="2"/>
  <c r="T479" i="2"/>
  <c r="Y479" i="2"/>
  <c r="Z228" i="2"/>
  <c r="Y228" i="2"/>
  <c r="U228" i="2"/>
  <c r="T228" i="2"/>
  <c r="Z429" i="2"/>
  <c r="T429" i="2"/>
  <c r="U429" i="2"/>
  <c r="Y429" i="2"/>
  <c r="T510" i="2"/>
  <c r="Y510" i="2"/>
  <c r="U510" i="2"/>
  <c r="Z510" i="2"/>
  <c r="U668" i="2"/>
  <c r="T668" i="2"/>
  <c r="Z668" i="2"/>
  <c r="Y668" i="2"/>
  <c r="Y734" i="2"/>
  <c r="U410" i="2"/>
  <c r="T410" i="2"/>
  <c r="U273" i="2"/>
  <c r="Z273" i="2"/>
  <c r="Y273" i="2"/>
  <c r="T273" i="2"/>
  <c r="Y81" i="2"/>
  <c r="Z81" i="2"/>
  <c r="U81" i="2"/>
  <c r="T81" i="2"/>
  <c r="T694" i="2"/>
  <c r="Y694" i="2"/>
  <c r="Z694" i="2"/>
  <c r="U694" i="2"/>
  <c r="Z723" i="2"/>
  <c r="Y723" i="2"/>
  <c r="T723" i="2"/>
  <c r="U723" i="2"/>
  <c r="Z204" i="2"/>
  <c r="T204" i="2"/>
  <c r="U204" i="2"/>
  <c r="Y204" i="2"/>
  <c r="U308" i="2"/>
  <c r="Y308" i="2"/>
  <c r="T308" i="2"/>
  <c r="Z308" i="2"/>
  <c r="T302" i="2"/>
  <c r="U302" i="2"/>
  <c r="Z302" i="2"/>
  <c r="Y302" i="2"/>
  <c r="Z456" i="2"/>
  <c r="Y456" i="2"/>
  <c r="T456" i="2"/>
  <c r="U456" i="2"/>
  <c r="Z355" i="2"/>
  <c r="U355" i="2"/>
  <c r="Y355" i="2"/>
  <c r="T355" i="2"/>
  <c r="Z110" i="2"/>
  <c r="U110" i="2"/>
  <c r="Y110" i="2"/>
  <c r="T110" i="2"/>
  <c r="T627" i="2"/>
  <c r="Y627" i="2"/>
  <c r="Z627" i="2"/>
  <c r="U627" i="2"/>
  <c r="N136" i="2"/>
  <c r="T329" i="2"/>
  <c r="Y329" i="2"/>
  <c r="Z329" i="2"/>
  <c r="U329" i="2"/>
  <c r="Y745" i="2"/>
  <c r="Z745" i="2"/>
  <c r="T745" i="2"/>
  <c r="U745" i="2"/>
  <c r="P622" i="2"/>
  <c r="O622" i="2"/>
  <c r="O128" i="2"/>
  <c r="P128" i="2"/>
  <c r="O365" i="2"/>
  <c r="P365" i="2"/>
  <c r="P769" i="2"/>
  <c r="O769" i="2"/>
  <c r="O389" i="2"/>
  <c r="P389" i="2"/>
  <c r="O294" i="2"/>
  <c r="O304" i="2" s="1"/>
  <c r="P294" i="2"/>
  <c r="P304" i="2" s="1"/>
  <c r="P786" i="2"/>
  <c r="O786" i="2"/>
  <c r="R192" i="2"/>
  <c r="S192" i="2"/>
  <c r="Q205" i="2"/>
  <c r="Z612" i="2"/>
  <c r="Y612" i="2"/>
  <c r="T612" i="2"/>
  <c r="U612" i="2"/>
  <c r="U177" i="2"/>
  <c r="Z177" i="2"/>
  <c r="T177" i="2"/>
  <c r="Y177" i="2"/>
  <c r="Z217" i="2"/>
  <c r="T217" i="2"/>
  <c r="U217" i="2"/>
  <c r="Y217" i="2"/>
  <c r="U353" i="2"/>
  <c r="Z353" i="2"/>
  <c r="Y353" i="2"/>
  <c r="T353" i="2"/>
  <c r="T226" i="2"/>
  <c r="Z226" i="2"/>
  <c r="Y226" i="2"/>
  <c r="U226" i="2"/>
  <c r="U660" i="2"/>
  <c r="Y660" i="2"/>
  <c r="Z660" i="2"/>
  <c r="T660" i="2"/>
  <c r="Y671" i="2"/>
  <c r="Z671" i="2"/>
  <c r="U671" i="2"/>
  <c r="T671" i="2"/>
  <c r="Z379" i="2"/>
  <c r="U379" i="2"/>
  <c r="T379" i="2"/>
  <c r="Y379" i="2"/>
  <c r="U295" i="2"/>
  <c r="Y295" i="2"/>
  <c r="T295" i="2"/>
  <c r="Z295" i="2"/>
  <c r="Z631" i="2"/>
  <c r="T631" i="2"/>
  <c r="U631" i="2"/>
  <c r="Y631" i="2"/>
  <c r="Y480" i="2"/>
  <c r="Z480" i="2"/>
  <c r="U480" i="2"/>
  <c r="T480" i="2"/>
  <c r="T49" i="2"/>
  <c r="Y49" i="2"/>
  <c r="U49" i="2"/>
  <c r="Z49" i="2"/>
  <c r="Y311" i="2"/>
  <c r="Z311" i="2"/>
  <c r="T311" i="2"/>
  <c r="U311" i="2"/>
  <c r="Z121" i="2"/>
  <c r="Y121" i="2"/>
  <c r="T121" i="2"/>
  <c r="U121" i="2"/>
  <c r="Z356" i="2"/>
  <c r="T356" i="2"/>
  <c r="U356" i="2"/>
  <c r="Y356" i="2"/>
  <c r="T318" i="2"/>
  <c r="U318" i="2"/>
  <c r="Z318" i="2"/>
  <c r="Y318" i="2"/>
  <c r="Z578" i="2"/>
  <c r="Y578" i="2"/>
  <c r="T578" i="2"/>
  <c r="U578" i="2"/>
  <c r="T472" i="2"/>
  <c r="U472" i="2"/>
  <c r="Y472" i="2"/>
  <c r="Z472" i="2"/>
  <c r="T484" i="2"/>
  <c r="U484" i="2"/>
  <c r="U176" i="2"/>
  <c r="T176" i="2"/>
  <c r="Z176" i="2"/>
  <c r="Y176" i="2"/>
  <c r="U435" i="2"/>
  <c r="T435" i="2"/>
  <c r="Z435" i="2"/>
  <c r="Y435" i="2"/>
  <c r="Y750" i="2"/>
  <c r="U750" i="2"/>
  <c r="Z750" i="2"/>
  <c r="T750" i="2"/>
  <c r="Z643" i="2"/>
  <c r="Y643" i="2"/>
  <c r="T643" i="2"/>
  <c r="U643" i="2"/>
  <c r="Z455" i="2"/>
  <c r="U455" i="2"/>
  <c r="T455" i="2"/>
  <c r="Y455" i="2"/>
  <c r="Y175" i="2"/>
  <c r="T175" i="2"/>
  <c r="U175" i="2"/>
  <c r="Z175" i="2"/>
  <c r="U432" i="2"/>
  <c r="Z432" i="2"/>
  <c r="Y432" i="2"/>
  <c r="T432" i="2"/>
  <c r="U576" i="2"/>
  <c r="Y576" i="2"/>
  <c r="Z576" i="2"/>
  <c r="T576" i="2"/>
  <c r="T66" i="2"/>
  <c r="Y66" i="2"/>
  <c r="Z66" i="2"/>
  <c r="U66" i="2"/>
  <c r="T337" i="2"/>
  <c r="U337" i="2"/>
  <c r="Z337" i="2"/>
  <c r="Y337" i="2"/>
  <c r="T642" i="2"/>
  <c r="Y642" i="2"/>
  <c r="U642" i="2"/>
  <c r="Z642" i="2"/>
  <c r="U167" i="2"/>
  <c r="Z167" i="2"/>
  <c r="T167" i="2"/>
  <c r="Y167" i="2"/>
  <c r="R622" i="2"/>
  <c r="S622" i="2"/>
  <c r="S128" i="2"/>
  <c r="R128" i="2"/>
  <c r="R365" i="2"/>
  <c r="S365" i="2"/>
  <c r="S769" i="2"/>
  <c r="R769" i="2"/>
  <c r="S389" i="2"/>
  <c r="R389" i="2"/>
  <c r="R294" i="2"/>
  <c r="R304" i="2" s="1"/>
  <c r="S294" i="2"/>
  <c r="S304" i="2" s="1"/>
  <c r="S786" i="2"/>
  <c r="R786" i="2"/>
  <c r="P192" i="2"/>
  <c r="O192" i="2"/>
  <c r="O205" i="2" s="1"/>
  <c r="N205" i="2"/>
  <c r="Y594" i="2"/>
  <c r="T594" i="2"/>
  <c r="U594" i="2"/>
  <c r="Z594" i="2"/>
  <c r="U661" i="2"/>
  <c r="Y661" i="2"/>
  <c r="T661" i="2"/>
  <c r="Z661" i="2"/>
  <c r="U245" i="2"/>
  <c r="T245" i="2"/>
  <c r="Z245" i="2"/>
  <c r="Y245" i="2"/>
  <c r="Y250" i="2"/>
  <c r="U250" i="2"/>
  <c r="Z250" i="2"/>
  <c r="T250" i="2"/>
  <c r="T754" i="2"/>
  <c r="Z754" i="2"/>
  <c r="Y754" i="2"/>
  <c r="U754" i="2"/>
  <c r="Y269" i="2"/>
  <c r="U269" i="2"/>
  <c r="Z269" i="2"/>
  <c r="T269" i="2"/>
  <c r="Z181" i="2"/>
  <c r="T181" i="2"/>
  <c r="U181" i="2"/>
  <c r="Y181" i="2"/>
  <c r="Y774" i="2"/>
  <c r="T774" i="2"/>
  <c r="U774" i="2"/>
  <c r="Z774" i="2"/>
  <c r="Y752" i="2"/>
  <c r="Z752" i="2"/>
  <c r="T752" i="2"/>
  <c r="U752" i="2"/>
  <c r="U427" i="2"/>
  <c r="Z427" i="2"/>
  <c r="Y427" i="2"/>
  <c r="T427" i="2"/>
  <c r="T264" i="2"/>
  <c r="U264" i="2"/>
  <c r="Y264" i="2"/>
  <c r="Z264" i="2"/>
  <c r="Z37" i="2"/>
  <c r="U37" i="2"/>
  <c r="T37" i="2"/>
  <c r="Y37" i="2"/>
  <c r="Y637" i="2"/>
  <c r="U637" i="2"/>
  <c r="T637" i="2"/>
  <c r="Z637" i="2"/>
  <c r="U756" i="2"/>
  <c r="T756" i="2"/>
  <c r="Y756" i="2"/>
  <c r="Z756" i="2"/>
  <c r="U570" i="2"/>
  <c r="Y570" i="2"/>
  <c r="T570" i="2"/>
  <c r="Z570" i="2"/>
  <c r="U555" i="2"/>
  <c r="Z555" i="2"/>
  <c r="T555" i="2"/>
  <c r="Y555" i="2"/>
  <c r="T24" i="2"/>
  <c r="Y24" i="2"/>
  <c r="U24" i="2"/>
  <c r="Z24" i="2"/>
  <c r="U259" i="2"/>
  <c r="T259" i="2"/>
  <c r="Y259" i="2"/>
  <c r="Z259" i="2"/>
  <c r="T638" i="2"/>
  <c r="U638" i="2"/>
  <c r="Y638" i="2"/>
  <c r="Z638" i="2"/>
  <c r="U315" i="2"/>
  <c r="T315" i="2"/>
  <c r="Z315" i="2"/>
  <c r="Y315" i="2"/>
  <c r="T498" i="2"/>
  <c r="Z498" i="2"/>
  <c r="Y498" i="2"/>
  <c r="U498" i="2"/>
  <c r="Z516" i="2"/>
  <c r="U516" i="2"/>
  <c r="Y516" i="2"/>
  <c r="T516" i="2"/>
  <c r="T73" i="2"/>
  <c r="U73" i="2"/>
  <c r="Y73" i="2"/>
  <c r="Z73" i="2"/>
  <c r="U775" i="2"/>
  <c r="Z775" i="2"/>
  <c r="Y775" i="2"/>
  <c r="T775" i="2"/>
  <c r="Y492" i="2"/>
  <c r="U492" i="2"/>
  <c r="T492" i="2"/>
  <c r="Z492" i="2"/>
  <c r="Y403" i="2"/>
  <c r="U403" i="2"/>
  <c r="Z403" i="2"/>
  <c r="T403" i="2"/>
  <c r="Z452" i="2"/>
  <c r="Y452" i="2"/>
  <c r="T452" i="2"/>
  <c r="U452" i="2"/>
  <c r="T174" i="2"/>
  <c r="U174" i="2"/>
  <c r="Z174" i="2"/>
  <c r="Y174" i="2"/>
  <c r="T200" i="2"/>
  <c r="Z200" i="2"/>
  <c r="U200" i="2"/>
  <c r="Y200" i="2"/>
  <c r="U354" i="2"/>
  <c r="Z354" i="2"/>
  <c r="T354" i="2"/>
  <c r="Y354" i="2"/>
  <c r="U338" i="2"/>
  <c r="Y338" i="2"/>
  <c r="T338" i="2"/>
  <c r="Z338" i="2"/>
  <c r="Y763" i="2"/>
  <c r="T763" i="2"/>
  <c r="U763" i="2"/>
  <c r="Z763" i="2"/>
  <c r="Y118" i="2"/>
  <c r="U118" i="2"/>
  <c r="Z118" i="2"/>
  <c r="T118" i="2"/>
  <c r="Z520" i="2"/>
  <c r="U520" i="2"/>
  <c r="Y520" i="2"/>
  <c r="T520" i="2"/>
  <c r="T405" i="2"/>
  <c r="Y405" i="2"/>
  <c r="U405" i="2"/>
  <c r="Z405" i="2"/>
  <c r="P372" i="2"/>
  <c r="O372" i="2"/>
  <c r="N392" i="2"/>
  <c r="O797" i="2"/>
  <c r="P797" i="2"/>
  <c r="P267" i="2"/>
  <c r="O267" i="2"/>
  <c r="S749" i="2"/>
  <c r="R749" i="2"/>
  <c r="R469" i="2"/>
  <c r="S469" i="2"/>
  <c r="P342" i="2"/>
  <c r="O342" i="2"/>
  <c r="O123" i="2"/>
  <c r="P123" i="2"/>
  <c r="O39" i="2"/>
  <c r="P39" i="2"/>
  <c r="P799" i="2"/>
  <c r="O799" i="2"/>
  <c r="P132" i="2"/>
  <c r="O132" i="2"/>
  <c r="P527" i="2"/>
  <c r="O527" i="2"/>
  <c r="Z258" i="2"/>
  <c r="Y258" i="2"/>
  <c r="T258" i="2"/>
  <c r="U258" i="2"/>
  <c r="U240" i="2"/>
  <c r="Y240" i="2"/>
  <c r="T240" i="2"/>
  <c r="Z240" i="2"/>
  <c r="T559" i="2"/>
  <c r="U559" i="2"/>
  <c r="Z559" i="2"/>
  <c r="Y559" i="2"/>
  <c r="T64" i="2"/>
  <c r="Z64" i="2"/>
  <c r="U64" i="2"/>
  <c r="Y64" i="2"/>
  <c r="U299" i="2"/>
  <c r="T299" i="2"/>
  <c r="Y299" i="2"/>
  <c r="Z299" i="2"/>
  <c r="Y677" i="2"/>
  <c r="T677" i="2"/>
  <c r="Z677" i="2"/>
  <c r="U677" i="2"/>
  <c r="T711" i="2"/>
  <c r="Z711" i="2"/>
  <c r="U711" i="2"/>
  <c r="Y711" i="2"/>
  <c r="Z180" i="2"/>
  <c r="U180" i="2"/>
  <c r="T180" i="2"/>
  <c r="Y180" i="2"/>
  <c r="U242" i="2"/>
  <c r="T242" i="2"/>
  <c r="Z242" i="2"/>
  <c r="Y242" i="2"/>
  <c r="T518" i="2"/>
  <c r="Y518" i="2"/>
  <c r="Z518" i="2"/>
  <c r="U518" i="2"/>
  <c r="U65" i="2"/>
  <c r="Y65" i="2"/>
  <c r="Z65" i="2"/>
  <c r="T65" i="2"/>
  <c r="Y364" i="2"/>
  <c r="T364" i="2"/>
  <c r="U364" i="2"/>
  <c r="Z364" i="2"/>
  <c r="Z495" i="2"/>
  <c r="U495" i="2"/>
  <c r="T495" i="2"/>
  <c r="Y495" i="2"/>
  <c r="Y654" i="2"/>
  <c r="T654" i="2"/>
  <c r="U654" i="2"/>
  <c r="Z654" i="2"/>
  <c r="T193" i="2"/>
  <c r="U193" i="2"/>
  <c r="Z193" i="2"/>
  <c r="Y193" i="2"/>
  <c r="T325" i="2"/>
  <c r="R327" i="2"/>
  <c r="U325" i="2"/>
  <c r="Y325" i="2"/>
  <c r="Z325" i="2"/>
  <c r="Y611" i="2"/>
  <c r="Z611" i="2"/>
  <c r="T611" i="2"/>
  <c r="U611" i="2"/>
  <c r="T83" i="2"/>
  <c r="U83" i="2"/>
  <c r="Y83" i="2"/>
  <c r="Z83" i="2"/>
  <c r="Z380" i="2"/>
  <c r="U380" i="2"/>
  <c r="Y380" i="2"/>
  <c r="T380" i="2"/>
  <c r="T722" i="2"/>
  <c r="Z722" i="2"/>
  <c r="U722" i="2"/>
  <c r="Y722" i="2"/>
  <c r="Y779" i="2"/>
  <c r="U779" i="2"/>
  <c r="Z779" i="2"/>
  <c r="T779" i="2"/>
  <c r="Z729" i="2"/>
  <c r="U409" i="2"/>
  <c r="Z409" i="2"/>
  <c r="Y409" i="2"/>
  <c r="T409" i="2"/>
  <c r="T517" i="2"/>
  <c r="Z517" i="2"/>
  <c r="U517" i="2"/>
  <c r="Y517" i="2"/>
  <c r="T274" i="2"/>
  <c r="Y274" i="2"/>
  <c r="U274" i="2"/>
  <c r="Z274" i="2"/>
  <c r="Z391" i="2"/>
  <c r="T391" i="2"/>
  <c r="Y391" i="2"/>
  <c r="U391" i="2"/>
  <c r="T80" i="2"/>
  <c r="U80" i="2"/>
  <c r="Z80" i="2"/>
  <c r="Y80" i="2"/>
  <c r="Y221" i="2"/>
  <c r="T221" i="2"/>
  <c r="Z221" i="2"/>
  <c r="U221" i="2"/>
  <c r="U265" i="2"/>
  <c r="Z265" i="2"/>
  <c r="Y265" i="2"/>
  <c r="T265" i="2"/>
  <c r="R372" i="2"/>
  <c r="S372" i="2"/>
  <c r="Q392" i="2"/>
  <c r="S797" i="2"/>
  <c r="R797" i="2"/>
  <c r="S267" i="2"/>
  <c r="R267" i="2"/>
  <c r="P749" i="2"/>
  <c r="O749" i="2"/>
  <c r="O469" i="2"/>
  <c r="P469" i="2"/>
  <c r="R342" i="2"/>
  <c r="R349" i="2" s="1"/>
  <c r="S342" i="2"/>
  <c r="S123" i="2"/>
  <c r="R123" i="2"/>
  <c r="R39" i="2"/>
  <c r="S39" i="2"/>
  <c r="R799" i="2"/>
  <c r="S799" i="2"/>
  <c r="S132" i="2"/>
  <c r="R132" i="2"/>
  <c r="S527" i="2"/>
  <c r="R527" i="2"/>
  <c r="T685" i="2"/>
  <c r="Z685" i="2"/>
  <c r="Y685" i="2"/>
  <c r="U685" i="2"/>
  <c r="Y776" i="2"/>
  <c r="Z776" i="2"/>
  <c r="U776" i="2"/>
  <c r="T776" i="2"/>
  <c r="T602" i="2"/>
  <c r="U602" i="2"/>
  <c r="Z602" i="2"/>
  <c r="Y602" i="2"/>
  <c r="T719" i="2"/>
  <c r="Y719" i="2"/>
  <c r="U719" i="2"/>
  <c r="Z719" i="2"/>
  <c r="Z262" i="2"/>
  <c r="U262" i="2"/>
  <c r="T262" i="2"/>
  <c r="Y262" i="2"/>
  <c r="U373" i="2"/>
  <c r="Z373" i="2"/>
  <c r="Y373" i="2"/>
  <c r="T373" i="2"/>
  <c r="T281" i="2"/>
  <c r="Y281" i="2"/>
  <c r="Z281" i="2"/>
  <c r="U281" i="2"/>
  <c r="T760" i="2"/>
  <c r="U760" i="2"/>
  <c r="T292" i="2"/>
  <c r="Y292" i="2"/>
  <c r="U292" i="2"/>
  <c r="Z292" i="2"/>
  <c r="Z618" i="2"/>
  <c r="Y618" i="2"/>
  <c r="U618" i="2"/>
  <c r="T618" i="2"/>
  <c r="Y796" i="2"/>
  <c r="Z796" i="2"/>
  <c r="T796" i="2"/>
  <c r="U796" i="2"/>
  <c r="Y693" i="2"/>
  <c r="T693" i="2"/>
  <c r="U693" i="2"/>
  <c r="Z693" i="2"/>
  <c r="T134" i="2"/>
  <c r="Z134" i="2"/>
  <c r="Y134" i="2"/>
  <c r="U134" i="2"/>
  <c r="Z352" i="2"/>
  <c r="Y352" i="2"/>
  <c r="U352" i="2"/>
  <c r="T352" i="2"/>
  <c r="Z732" i="2"/>
  <c r="Y462" i="2"/>
  <c r="T462" i="2"/>
  <c r="U462" i="2"/>
  <c r="Z462" i="2"/>
  <c r="Z169" i="2"/>
  <c r="Y169" i="2"/>
  <c r="U169" i="2"/>
  <c r="T169" i="2"/>
  <c r="U509" i="2"/>
  <c r="Y509" i="2"/>
  <c r="T509" i="2"/>
  <c r="Z509" i="2"/>
  <c r="T59" i="2"/>
  <c r="U59" i="2"/>
  <c r="Z59" i="2"/>
  <c r="Y59" i="2"/>
  <c r="T74" i="2"/>
  <c r="Z74" i="2"/>
  <c r="U74" i="2"/>
  <c r="Y74" i="2"/>
  <c r="Z552" i="2"/>
  <c r="T552" i="2"/>
  <c r="Y552" i="2"/>
  <c r="U552" i="2"/>
  <c r="Y572" i="2"/>
  <c r="Z572" i="2"/>
  <c r="U572" i="2"/>
  <c r="T572" i="2"/>
  <c r="U331" i="2"/>
  <c r="T331" i="2"/>
  <c r="Y331" i="2"/>
  <c r="Z331" i="2"/>
  <c r="U296" i="2"/>
  <c r="Y296" i="2"/>
  <c r="T296" i="2"/>
  <c r="Z296" i="2"/>
  <c r="U348" i="2"/>
  <c r="Y348" i="2"/>
  <c r="T348" i="2"/>
  <c r="Z348" i="2"/>
  <c r="U746" i="2"/>
  <c r="Z746" i="2"/>
  <c r="Y746" i="2"/>
  <c r="T746" i="2"/>
  <c r="T254" i="2"/>
  <c r="Z254" i="2"/>
  <c r="U254" i="2"/>
  <c r="Y254" i="2"/>
  <c r="Z72" i="2"/>
  <c r="T72" i="2"/>
  <c r="Y72" i="2"/>
  <c r="U72" i="2"/>
  <c r="Z351" i="2"/>
  <c r="T351" i="2"/>
  <c r="Y351" i="2"/>
  <c r="U351" i="2"/>
  <c r="Y301" i="2"/>
  <c r="U301" i="2"/>
  <c r="T301" i="2"/>
  <c r="Z301" i="2"/>
  <c r="Y100" i="2"/>
  <c r="Z100" i="2"/>
  <c r="T100" i="2"/>
  <c r="U100" i="2"/>
  <c r="P235" i="2"/>
  <c r="O235" i="2"/>
  <c r="P582" i="2"/>
  <c r="O582" i="2"/>
  <c r="R378" i="2"/>
  <c r="S378" i="2"/>
  <c r="S457" i="2"/>
  <c r="R457" i="2"/>
  <c r="O156" i="2"/>
  <c r="P156" i="2"/>
  <c r="O648" i="2"/>
  <c r="P648" i="2"/>
  <c r="Z63" i="2"/>
  <c r="U63" i="2"/>
  <c r="Y63" i="2"/>
  <c r="T63" i="2"/>
  <c r="U563" i="2"/>
  <c r="Y563" i="2"/>
  <c r="T563" i="2"/>
  <c r="Z563" i="2"/>
  <c r="Z621" i="2"/>
  <c r="T621" i="2"/>
  <c r="Y621" i="2"/>
  <c r="U621" i="2"/>
  <c r="T222" i="2"/>
  <c r="U222" i="2"/>
  <c r="Z222" i="2"/>
  <c r="Y222" i="2"/>
  <c r="Z450" i="2"/>
  <c r="U450" i="2"/>
  <c r="T450" i="2"/>
  <c r="Y450" i="2"/>
  <c r="T470" i="2"/>
  <c r="Z470" i="2"/>
  <c r="U470" i="2"/>
  <c r="Y470" i="2"/>
  <c r="T339" i="2"/>
  <c r="Y339" i="2"/>
  <c r="Z339" i="2"/>
  <c r="U339" i="2"/>
  <c r="Z675" i="2"/>
  <c r="Y675" i="2"/>
  <c r="T675" i="2"/>
  <c r="U675" i="2"/>
  <c r="T126" i="2"/>
  <c r="U126" i="2"/>
  <c r="Z126" i="2"/>
  <c r="Y126" i="2"/>
  <c r="T103" i="2"/>
  <c r="Y103" i="2"/>
  <c r="Z103" i="2"/>
  <c r="U103" i="2"/>
  <c r="Z97" i="2"/>
  <c r="U97" i="2"/>
  <c r="Y97" i="2"/>
  <c r="T97" i="2"/>
  <c r="T162" i="2"/>
  <c r="Y162" i="2"/>
  <c r="Z162" i="2"/>
  <c r="U162" i="2"/>
  <c r="T461" i="2"/>
  <c r="U461" i="2"/>
  <c r="Y461" i="2"/>
  <c r="Z461" i="2"/>
  <c r="Y449" i="2"/>
  <c r="Z449" i="2"/>
  <c r="U449" i="2"/>
  <c r="T449" i="2"/>
  <c r="Z506" i="2"/>
  <c r="T506" i="2"/>
  <c r="U506" i="2"/>
  <c r="Y506" i="2"/>
  <c r="T159" i="2"/>
  <c r="U159" i="2"/>
  <c r="Y159" i="2"/>
  <c r="Z159" i="2"/>
  <c r="T199" i="2"/>
  <c r="U199" i="2"/>
  <c r="Y199" i="2"/>
  <c r="Z199" i="2"/>
  <c r="U186" i="2"/>
  <c r="U187" i="2" s="1"/>
  <c r="Y186" i="2"/>
  <c r="Y187" i="2" s="1"/>
  <c r="R187" i="2"/>
  <c r="Z186" i="2"/>
  <c r="Z187" i="2" s="1"/>
  <c r="T186" i="2"/>
  <c r="T187" i="2" s="1"/>
  <c r="Y313" i="2"/>
  <c r="U313" i="2"/>
  <c r="Z313" i="2"/>
  <c r="T313" i="2"/>
  <c r="U402" i="2"/>
  <c r="T402" i="2"/>
  <c r="T117" i="2"/>
  <c r="Z117" i="2"/>
  <c r="Y117" i="2"/>
  <c r="U117" i="2"/>
  <c r="T589" i="2"/>
  <c r="Z589" i="2"/>
  <c r="Y589" i="2"/>
  <c r="U589" i="2"/>
  <c r="U588" i="2"/>
  <c r="Z588" i="2"/>
  <c r="Y588" i="2"/>
  <c r="T588" i="2"/>
  <c r="T135" i="2"/>
  <c r="U135" i="2"/>
  <c r="Z135" i="2"/>
  <c r="Y135" i="2"/>
  <c r="U418" i="2"/>
  <c r="Y418" i="2"/>
  <c r="T418" i="2"/>
  <c r="Z418" i="2"/>
  <c r="T257" i="2"/>
  <c r="Z257" i="2"/>
  <c r="U257" i="2"/>
  <c r="Y257" i="2"/>
  <c r="Z536" i="2"/>
  <c r="Y536" i="2"/>
  <c r="T536" i="2"/>
  <c r="U536" i="2"/>
  <c r="U639" i="2"/>
  <c r="T639" i="2"/>
  <c r="Y639" i="2"/>
  <c r="Z639" i="2"/>
  <c r="T532" i="2"/>
  <c r="U532" i="2"/>
  <c r="Y532" i="2"/>
  <c r="Z532" i="2"/>
  <c r="U571" i="2"/>
  <c r="Z571" i="2"/>
  <c r="Y571" i="2"/>
  <c r="T571" i="2"/>
  <c r="T772" i="2"/>
  <c r="Z772" i="2"/>
  <c r="U772" i="2"/>
  <c r="Y772" i="2"/>
  <c r="T768" i="2"/>
  <c r="Y768" i="2"/>
  <c r="U768" i="2"/>
  <c r="Z768" i="2"/>
  <c r="R235" i="2"/>
  <c r="R236" i="2" s="1"/>
  <c r="S235" i="2"/>
  <c r="R582" i="2"/>
  <c r="S582" i="2"/>
  <c r="P378" i="2"/>
  <c r="O378" i="2"/>
  <c r="O457" i="2"/>
  <c r="P457" i="2"/>
  <c r="S156" i="2"/>
  <c r="S184" i="2" s="1"/>
  <c r="R156" i="2"/>
  <c r="R184" i="2" s="1"/>
  <c r="S648" i="2"/>
  <c r="R648" i="2"/>
  <c r="Z50" i="2" l="1"/>
  <c r="Z53" i="2" s="1"/>
  <c r="Z386" i="2"/>
  <c r="Y50" i="2"/>
  <c r="Y53" i="2" s="1"/>
  <c r="P319" i="2"/>
  <c r="U557" i="2"/>
  <c r="Y557" i="2"/>
  <c r="Z557" i="2"/>
  <c r="Y382" i="2"/>
  <c r="Z696" i="2"/>
  <c r="Y276" i="2"/>
  <c r="Z466" i="2"/>
  <c r="T641" i="2"/>
  <c r="Z641" i="2"/>
  <c r="Y641" i="2"/>
  <c r="Z377" i="2"/>
  <c r="P27" i="2"/>
  <c r="T404" i="2"/>
  <c r="Y327" i="2"/>
  <c r="S27" i="2"/>
  <c r="Y279" i="2"/>
  <c r="Z279" i="2"/>
  <c r="U279" i="2"/>
  <c r="Y402" i="2"/>
  <c r="Z266" i="2"/>
  <c r="Y760" i="2"/>
  <c r="Y404" i="2"/>
  <c r="Y493" i="2"/>
  <c r="T493" i="2"/>
  <c r="U493" i="2"/>
  <c r="Z404" i="2"/>
  <c r="Z410" i="2"/>
  <c r="Z253" i="2"/>
  <c r="U327" i="2"/>
  <c r="Z327" i="2"/>
  <c r="Z662" i="2"/>
  <c r="U662" i="2"/>
  <c r="Y662" i="2"/>
  <c r="Z484" i="2"/>
  <c r="S726" i="2"/>
  <c r="Y271" i="2"/>
  <c r="T271" i="2"/>
  <c r="Z271" i="2"/>
  <c r="T327" i="2"/>
  <c r="Z753" i="2"/>
  <c r="Z359" i="2"/>
  <c r="Y717" i="2"/>
  <c r="O726" i="2"/>
  <c r="G3" i="2" s="1"/>
  <c r="Y753" i="2"/>
  <c r="U753" i="2"/>
  <c r="T753" i="2"/>
  <c r="Y310" i="2"/>
  <c r="S205" i="2"/>
  <c r="Z310" i="2"/>
  <c r="U310" i="2"/>
  <c r="T310" i="2"/>
  <c r="O319" i="2"/>
  <c r="R319" i="2"/>
  <c r="U401" i="2"/>
  <c r="Y401" i="2"/>
  <c r="T401" i="2"/>
  <c r="Y551" i="2"/>
  <c r="Y419" i="2"/>
  <c r="T419" i="2"/>
  <c r="U419" i="2"/>
  <c r="Z567" i="2"/>
  <c r="T359" i="2"/>
  <c r="U359" i="2"/>
  <c r="U567" i="2"/>
  <c r="P205" i="2"/>
  <c r="Y512" i="2"/>
  <c r="T512" i="2"/>
  <c r="U512" i="2"/>
  <c r="Y567" i="2"/>
  <c r="R370" i="2"/>
  <c r="S370" i="2"/>
  <c r="Z566" i="2"/>
  <c r="AG706" i="2"/>
  <c r="AG740" i="2" s="1"/>
  <c r="S349" i="2"/>
  <c r="S236" i="2"/>
  <c r="R289" i="2"/>
  <c r="O289" i="2"/>
  <c r="P289" i="2"/>
  <c r="T209" i="2"/>
  <c r="S289" i="2"/>
  <c r="R803" i="2"/>
  <c r="O370" i="2"/>
  <c r="P370" i="2"/>
  <c r="S803" i="2"/>
  <c r="P803" i="2"/>
  <c r="H6" i="2" s="1"/>
  <c r="O803" i="2"/>
  <c r="O392" i="2"/>
  <c r="U53" i="2"/>
  <c r="Z67" i="2"/>
  <c r="S585" i="2"/>
  <c r="T53" i="2"/>
  <c r="U67" i="2"/>
  <c r="Y67" i="2"/>
  <c r="Y333" i="2"/>
  <c r="R585" i="2"/>
  <c r="U209" i="2"/>
  <c r="Z209" i="2"/>
  <c r="P392" i="2"/>
  <c r="Y209" i="2"/>
  <c r="S392" i="2"/>
  <c r="P585" i="2"/>
  <c r="O585" i="2"/>
  <c r="T67" i="2"/>
  <c r="O704" i="2"/>
  <c r="S136" i="2"/>
  <c r="U27" i="2"/>
  <c r="Y27" i="2"/>
  <c r="P704" i="2"/>
  <c r="R704" i="2"/>
  <c r="S704" i="2"/>
  <c r="S40" i="2"/>
  <c r="R40" i="2"/>
  <c r="T31" i="2"/>
  <c r="Z738" i="2"/>
  <c r="O236" i="2"/>
  <c r="U31" i="2"/>
  <c r="P236" i="2"/>
  <c r="Z31" i="2"/>
  <c r="P136" i="2"/>
  <c r="Y31" i="2"/>
  <c r="O136" i="2"/>
  <c r="O40" i="2"/>
  <c r="T27" i="2"/>
  <c r="R136" i="2"/>
  <c r="P40" i="2"/>
  <c r="P349" i="2"/>
  <c r="P184" i="2"/>
  <c r="O184" i="2"/>
  <c r="Z323" i="2"/>
  <c r="Y738" i="2"/>
  <c r="Y323" i="2"/>
  <c r="U323" i="2"/>
  <c r="U304" i="2"/>
  <c r="Z27" i="2"/>
  <c r="Z333" i="2"/>
  <c r="T333" i="2"/>
  <c r="N706" i="2"/>
  <c r="N740" i="2" s="1"/>
  <c r="N804" i="2" s="1"/>
  <c r="U333" i="2"/>
  <c r="Q706" i="2"/>
  <c r="Q740" i="2" s="1"/>
  <c r="Q804" i="2" s="1"/>
  <c r="AH826" i="2"/>
  <c r="AH829" i="2" s="1"/>
  <c r="Y220" i="2"/>
  <c r="T220" i="2"/>
  <c r="Z220" i="2"/>
  <c r="U220" i="2"/>
  <c r="Y366" i="2"/>
  <c r="T366" i="2"/>
  <c r="Z366" i="2"/>
  <c r="U366" i="2"/>
  <c r="Z247" i="2"/>
  <c r="U247" i="2"/>
  <c r="T247" i="2"/>
  <c r="Y247" i="2"/>
  <c r="Z360" i="2"/>
  <c r="Y360" i="2"/>
  <c r="T360" i="2"/>
  <c r="U360" i="2"/>
  <c r="T799" i="2"/>
  <c r="Z799" i="2"/>
  <c r="Y799" i="2"/>
  <c r="U799" i="2"/>
  <c r="U769" i="2"/>
  <c r="Z769" i="2"/>
  <c r="T769" i="2"/>
  <c r="Y769" i="2"/>
  <c r="Y755" i="2"/>
  <c r="U755" i="2"/>
  <c r="T755" i="2"/>
  <c r="Z755" i="2"/>
  <c r="U341" i="2"/>
  <c r="Y341" i="2"/>
  <c r="T341" i="2"/>
  <c r="Z341" i="2"/>
  <c r="Z144" i="2"/>
  <c r="T144" i="2"/>
  <c r="U144" i="2"/>
  <c r="Y144" i="2"/>
  <c r="U284" i="2"/>
  <c r="Z284" i="2"/>
  <c r="Y284" i="2"/>
  <c r="T284" i="2"/>
  <c r="T96" i="2"/>
  <c r="U96" i="2"/>
  <c r="Y96" i="2"/>
  <c r="Z96" i="2"/>
  <c r="Z702" i="2"/>
  <c r="Y702" i="2"/>
  <c r="T702" i="2"/>
  <c r="U702" i="2"/>
  <c r="Y39" i="2"/>
  <c r="T39" i="2"/>
  <c r="U39" i="2"/>
  <c r="Z39" i="2"/>
  <c r="Z40" i="2" s="1"/>
  <c r="U35" i="2"/>
  <c r="T35" i="2"/>
  <c r="Y35" i="2"/>
  <c r="Y40" i="2" s="1"/>
  <c r="Z35" i="2"/>
  <c r="Z239" i="2"/>
  <c r="U239" i="2"/>
  <c r="Y239" i="2"/>
  <c r="T239" i="2"/>
  <c r="T260" i="2"/>
  <c r="Z260" i="2"/>
  <c r="U260" i="2"/>
  <c r="Y260" i="2"/>
  <c r="Y123" i="2"/>
  <c r="T123" i="2"/>
  <c r="Z123" i="2"/>
  <c r="U123" i="2"/>
  <c r="U365" i="2"/>
  <c r="Y365" i="2"/>
  <c r="Z365" i="2"/>
  <c r="T365" i="2"/>
  <c r="U445" i="2"/>
  <c r="Y445" i="2"/>
  <c r="T445" i="2"/>
  <c r="Z445" i="2"/>
  <c r="Z128" i="2"/>
  <c r="Y128" i="2"/>
  <c r="U128" i="2"/>
  <c r="T128" i="2"/>
  <c r="T743" i="2"/>
  <c r="Y743" i="2"/>
  <c r="Z743" i="2"/>
  <c r="U743" i="2"/>
  <c r="T771" i="2"/>
  <c r="Y771" i="2"/>
  <c r="Z771" i="2"/>
  <c r="U771" i="2"/>
  <c r="U469" i="2"/>
  <c r="Z469" i="2"/>
  <c r="Y469" i="2"/>
  <c r="T469" i="2"/>
  <c r="T616" i="2"/>
  <c r="Y616" i="2"/>
  <c r="Z616" i="2"/>
  <c r="U616" i="2"/>
  <c r="U542" i="2"/>
  <c r="Z542" i="2"/>
  <c r="Y542" i="2"/>
  <c r="T542" i="2"/>
  <c r="Y749" i="2"/>
  <c r="Z749" i="2"/>
  <c r="U749" i="2"/>
  <c r="T749" i="2"/>
  <c r="Y591" i="2"/>
  <c r="Z591" i="2"/>
  <c r="T591" i="2"/>
  <c r="U591" i="2"/>
  <c r="U478" i="2"/>
  <c r="Z478" i="2"/>
  <c r="Y478" i="2"/>
  <c r="T478" i="2"/>
  <c r="Z577" i="2"/>
  <c r="U577" i="2"/>
  <c r="Y577" i="2"/>
  <c r="T577" i="2"/>
  <c r="T622" i="2"/>
  <c r="U622" i="2"/>
  <c r="Y622" i="2"/>
  <c r="Z622" i="2"/>
  <c r="U658" i="2"/>
  <c r="T658" i="2"/>
  <c r="Z658" i="2"/>
  <c r="Y658" i="2"/>
  <c r="Y526" i="2"/>
  <c r="Z526" i="2"/>
  <c r="T526" i="2"/>
  <c r="U526" i="2"/>
  <c r="Y785" i="2"/>
  <c r="T785" i="2"/>
  <c r="Z785" i="2"/>
  <c r="U785" i="2"/>
  <c r="T657" i="2"/>
  <c r="U657" i="2"/>
  <c r="Z657" i="2"/>
  <c r="Y657" i="2"/>
  <c r="T651" i="2"/>
  <c r="U651" i="2"/>
  <c r="Y651" i="2"/>
  <c r="Z651" i="2"/>
  <c r="Y145" i="2"/>
  <c r="U145" i="2"/>
  <c r="T145" i="2"/>
  <c r="Z145" i="2"/>
  <c r="U114" i="2"/>
  <c r="T114" i="2"/>
  <c r="Y114" i="2"/>
  <c r="Z114" i="2"/>
  <c r="T773" i="2"/>
  <c r="Y773" i="2"/>
  <c r="Z773" i="2"/>
  <c r="U773" i="2"/>
  <c r="U389" i="2"/>
  <c r="Y389" i="2"/>
  <c r="T389" i="2"/>
  <c r="Z389" i="2"/>
  <c r="T656" i="2"/>
  <c r="Z656" i="2"/>
  <c r="U656" i="2"/>
  <c r="Y656" i="2"/>
  <c r="U109" i="2"/>
  <c r="Z109" i="2"/>
  <c r="Y109" i="2"/>
  <c r="T109" i="2"/>
  <c r="Y381" i="2"/>
  <c r="T381" i="2"/>
  <c r="U381" i="2"/>
  <c r="Z381" i="2"/>
  <c r="U156" i="2"/>
  <c r="T156" i="2"/>
  <c r="Y156" i="2"/>
  <c r="Z156" i="2"/>
  <c r="T584" i="2"/>
  <c r="Y584" i="2"/>
  <c r="Z584" i="2"/>
  <c r="U584" i="2"/>
  <c r="T79" i="2"/>
  <c r="U79" i="2"/>
  <c r="Y79" i="2"/>
  <c r="Z79" i="2"/>
  <c r="Z248" i="2"/>
  <c r="U248" i="2"/>
  <c r="T248" i="2"/>
  <c r="Y248" i="2"/>
  <c r="Y789" i="2"/>
  <c r="U789" i="2"/>
  <c r="Z789" i="2"/>
  <c r="T789" i="2"/>
  <c r="Y400" i="2"/>
  <c r="Z400" i="2"/>
  <c r="U400" i="2"/>
  <c r="T400" i="2"/>
  <c r="T580" i="2"/>
  <c r="U580" i="2"/>
  <c r="Z580" i="2"/>
  <c r="Y580" i="2"/>
  <c r="Z113" i="2"/>
  <c r="Y113" i="2"/>
  <c r="T113" i="2"/>
  <c r="U113" i="2"/>
  <c r="U797" i="2"/>
  <c r="T797" i="2"/>
  <c r="Y797" i="2"/>
  <c r="Z797" i="2"/>
  <c r="U777" i="2"/>
  <c r="T777" i="2"/>
  <c r="Y777" i="2"/>
  <c r="Z777" i="2"/>
  <c r="Z101" i="2"/>
  <c r="T101" i="2"/>
  <c r="Y101" i="2"/>
  <c r="U101" i="2"/>
  <c r="U342" i="2"/>
  <c r="Y342" i="2"/>
  <c r="T342" i="2"/>
  <c r="Z342" i="2"/>
  <c r="U267" i="2"/>
  <c r="Y267" i="2"/>
  <c r="T267" i="2"/>
  <c r="Z267" i="2"/>
  <c r="Z453" i="2"/>
  <c r="T453" i="2"/>
  <c r="Y453" i="2"/>
  <c r="U453" i="2"/>
  <c r="U346" i="2"/>
  <c r="Y346" i="2"/>
  <c r="T346" i="2"/>
  <c r="Z346" i="2"/>
  <c r="U431" i="2"/>
  <c r="Z431" i="2"/>
  <c r="Y431" i="2"/>
  <c r="T431" i="2"/>
  <c r="T544" i="2"/>
  <c r="Z544" i="2"/>
  <c r="U544" i="2"/>
  <c r="Y544" i="2"/>
  <c r="T307" i="2"/>
  <c r="U307" i="2"/>
  <c r="Y307" i="2"/>
  <c r="Z307" i="2"/>
  <c r="Y122" i="2"/>
  <c r="T122" i="2"/>
  <c r="U122" i="2"/>
  <c r="Z122" i="2"/>
  <c r="Y294" i="2"/>
  <c r="Y304" i="2" s="1"/>
  <c r="Z294" i="2"/>
  <c r="Z304" i="2" s="1"/>
  <c r="T294" i="2"/>
  <c r="T304" i="2" s="1"/>
  <c r="U294" i="2"/>
  <c r="Z569" i="2"/>
  <c r="T569" i="2"/>
  <c r="Y569" i="2"/>
  <c r="U569" i="2"/>
  <c r="T457" i="2"/>
  <c r="U457" i="2"/>
  <c r="Y457" i="2"/>
  <c r="Z457" i="2"/>
  <c r="T378" i="2"/>
  <c r="Z378" i="2"/>
  <c r="Y378" i="2"/>
  <c r="U378" i="2"/>
  <c r="Z665" i="2"/>
  <c r="T665" i="2"/>
  <c r="U665" i="2"/>
  <c r="Y665" i="2"/>
  <c r="T659" i="2"/>
  <c r="U659" i="2"/>
  <c r="Y659" i="2"/>
  <c r="Z659" i="2"/>
  <c r="T398" i="2"/>
  <c r="U398" i="2"/>
  <c r="Y398" i="2"/>
  <c r="Z398" i="2"/>
  <c r="Y132" i="2"/>
  <c r="T132" i="2"/>
  <c r="Z132" i="2"/>
  <c r="U132" i="2"/>
  <c r="Y235" i="2"/>
  <c r="U235" i="2"/>
  <c r="Z235" i="2"/>
  <c r="T235" i="2"/>
  <c r="R392" i="2"/>
  <c r="U372" i="2"/>
  <c r="T372" i="2"/>
  <c r="Z372" i="2"/>
  <c r="Y372" i="2"/>
  <c r="U236" i="2"/>
  <c r="U345" i="2"/>
  <c r="Y345" i="2"/>
  <c r="T345" i="2"/>
  <c r="Z345" i="2"/>
  <c r="Y786" i="2"/>
  <c r="Z786" i="2"/>
  <c r="U786" i="2"/>
  <c r="T786" i="2"/>
  <c r="Y192" i="2"/>
  <c r="Y205" i="2" s="1"/>
  <c r="U192" i="2"/>
  <c r="U205" i="2" s="1"/>
  <c r="Z192" i="2"/>
  <c r="Z205" i="2" s="1"/>
  <c r="T192" i="2"/>
  <c r="T205" i="2" s="1"/>
  <c r="R205" i="2"/>
  <c r="T716" i="2"/>
  <c r="T726" i="2" s="1"/>
  <c r="Z716" i="2"/>
  <c r="Z726" i="2" s="1"/>
  <c r="U716" i="2"/>
  <c r="U726" i="2" s="1"/>
  <c r="Y716" i="2"/>
  <c r="Y71" i="2"/>
  <c r="Y77" i="2" s="1"/>
  <c r="Z71" i="2"/>
  <c r="Z77" i="2" s="1"/>
  <c r="T71" i="2"/>
  <c r="T77" i="2" s="1"/>
  <c r="U71" i="2"/>
  <c r="U77" i="2" s="1"/>
  <c r="Y700" i="2"/>
  <c r="Z700" i="2"/>
  <c r="T700" i="2"/>
  <c r="U700" i="2"/>
  <c r="Y648" i="2"/>
  <c r="T648" i="2"/>
  <c r="Z648" i="2"/>
  <c r="U648" i="2"/>
  <c r="Z527" i="2"/>
  <c r="T527" i="2"/>
  <c r="U527" i="2"/>
  <c r="Y527" i="2"/>
  <c r="Z86" i="2"/>
  <c r="T86" i="2"/>
  <c r="Y86" i="2"/>
  <c r="U86" i="2"/>
  <c r="Y268" i="2"/>
  <c r="U268" i="2"/>
  <c r="Z268" i="2"/>
  <c r="T268" i="2"/>
  <c r="T645" i="2"/>
  <c r="Z645" i="2"/>
  <c r="U645" i="2"/>
  <c r="Y645" i="2"/>
  <c r="T231" i="2"/>
  <c r="T236" i="2" s="1"/>
  <c r="U231" i="2"/>
  <c r="Y231" i="2"/>
  <c r="Y236" i="2" s="1"/>
  <c r="Z231" i="2"/>
  <c r="Z236" i="2" s="1"/>
  <c r="T582" i="2"/>
  <c r="Y582" i="2"/>
  <c r="U582" i="2"/>
  <c r="Z582" i="2"/>
  <c r="U340" i="2"/>
  <c r="Y340" i="2"/>
  <c r="Z340" i="2"/>
  <c r="T340" i="2"/>
  <c r="T92" i="2"/>
  <c r="Z92" i="2"/>
  <c r="Y92" i="2"/>
  <c r="U92" i="2"/>
  <c r="T42" i="2"/>
  <c r="T44" i="2" s="1"/>
  <c r="Z42" i="2"/>
  <c r="Z44" i="2" s="1"/>
  <c r="Y42" i="2"/>
  <c r="Y44" i="2" s="1"/>
  <c r="R44" i="2"/>
  <c r="U42" i="2"/>
  <c r="U44" i="2" s="1"/>
  <c r="T343" i="2"/>
  <c r="Y343" i="2"/>
  <c r="U343" i="2"/>
  <c r="Z343" i="2"/>
  <c r="Z349" i="2" s="1"/>
  <c r="T421" i="2"/>
  <c r="U421" i="2"/>
  <c r="Z421" i="2"/>
  <c r="Y421" i="2"/>
  <c r="Y726" i="2" l="1"/>
  <c r="T319" i="2"/>
  <c r="Z319" i="2"/>
  <c r="Y319" i="2"/>
  <c r="U319" i="2"/>
  <c r="T136" i="2"/>
  <c r="T349" i="2"/>
  <c r="Z184" i="2"/>
  <c r="Y184" i="2"/>
  <c r="U40" i="2"/>
  <c r="U349" i="2"/>
  <c r="T184" i="2"/>
  <c r="Y349" i="2"/>
  <c r="U184" i="2"/>
  <c r="T289" i="2"/>
  <c r="U289" i="2"/>
  <c r="Z289" i="2"/>
  <c r="Y289" i="2"/>
  <c r="U370" i="2"/>
  <c r="U803" i="2"/>
  <c r="T370" i="2"/>
  <c r="Y803" i="2"/>
  <c r="Y370" i="2"/>
  <c r="Z803" i="2"/>
  <c r="Z370" i="2"/>
  <c r="S706" i="2"/>
  <c r="S740" i="2" s="1"/>
  <c r="S804" i="2" s="1"/>
  <c r="T803" i="2"/>
  <c r="U585" i="2"/>
  <c r="Z585" i="2"/>
  <c r="Y585" i="2"/>
  <c r="T585" i="2"/>
  <c r="Y392" i="2"/>
  <c r="O706" i="2"/>
  <c r="G2" i="2" s="1"/>
  <c r="G7" i="2" s="1"/>
  <c r="Z392" i="2"/>
  <c r="T392" i="2"/>
  <c r="P706" i="2"/>
  <c r="P740" i="2" s="1"/>
  <c r="P804" i="2" s="1"/>
  <c r="U392" i="2"/>
  <c r="U704" i="2"/>
  <c r="T704" i="2"/>
  <c r="Z704" i="2"/>
  <c r="Y704" i="2"/>
  <c r="T40" i="2"/>
  <c r="Z136" i="2"/>
  <c r="Y136" i="2"/>
  <c r="U136" i="2"/>
  <c r="R706" i="2"/>
  <c r="R740" i="2" s="1"/>
  <c r="O740" i="2" l="1"/>
  <c r="G5" i="2" s="1"/>
  <c r="Z706" i="2"/>
  <c r="J2" i="2" s="1"/>
  <c r="H2" i="2"/>
  <c r="H7" i="2" s="1"/>
  <c r="U706" i="2"/>
  <c r="U740" i="2" s="1"/>
  <c r="H4" i="2"/>
  <c r="T706" i="2"/>
  <c r="T740" i="2" s="1"/>
  <c r="Y706" i="2"/>
  <c r="J3" i="2" s="1"/>
  <c r="P807" i="2"/>
  <c r="P817" i="2" s="1"/>
  <c r="H5" i="2"/>
  <c r="G4" i="2" l="1"/>
  <c r="Z740" i="2"/>
  <c r="Q2" i="2"/>
  <c r="Y740" i="2"/>
  <c r="P820" i="2"/>
  <c r="P823" i="2" s="1"/>
  <c r="P826" i="2"/>
  <c r="P829" i="2" s="1"/>
</calcChain>
</file>

<file path=xl/sharedStrings.xml><?xml version="1.0" encoding="utf-8"?>
<sst xmlns="http://schemas.openxmlformats.org/spreadsheetml/2006/main" count="1848" uniqueCount="1447">
  <si>
    <t>SKY LN Equity</t>
  </si>
  <si>
    <t>Units</t>
  </si>
  <si>
    <t>Ticker</t>
  </si>
  <si>
    <t>Name</t>
  </si>
  <si>
    <t>VOD LN Equity</t>
  </si>
  <si>
    <t>NAME</t>
  </si>
  <si>
    <t>Close</t>
  </si>
  <si>
    <t>EUR</t>
  </si>
  <si>
    <t>Current</t>
  </si>
  <si>
    <t>Currency</t>
  </si>
  <si>
    <t>CRNCY</t>
  </si>
  <si>
    <t>Currency Ticker</t>
  </si>
  <si>
    <t>FX Rate</t>
  </si>
  <si>
    <t>Change</t>
  </si>
  <si>
    <t>% Change</t>
  </si>
  <si>
    <t>Contribution</t>
  </si>
  <si>
    <t>Price Multiplier</t>
  </si>
  <si>
    <t>Exposure</t>
  </si>
  <si>
    <t>Short</t>
  </si>
  <si>
    <t>Long</t>
  </si>
  <si>
    <t>United Kingdom</t>
  </si>
  <si>
    <t>Total</t>
  </si>
  <si>
    <t>8591 JT Equity</t>
  </si>
  <si>
    <t>Japan</t>
  </si>
  <si>
    <t>Ticker Type</t>
  </si>
  <si>
    <t>LAST_PRICE</t>
  </si>
  <si>
    <t>QUOTE_FACTOR</t>
  </si>
  <si>
    <t>Price Divisor</t>
  </si>
  <si>
    <t>Quote Factor</t>
  </si>
  <si>
    <t>United States</t>
  </si>
  <si>
    <t>XPO US Equity</t>
  </si>
  <si>
    <t>WFT US Equity</t>
  </si>
  <si>
    <t>VSAT US Equity</t>
  </si>
  <si>
    <t>URI US Equity</t>
  </si>
  <si>
    <t>TUP US Equity</t>
  </si>
  <si>
    <t>USD</t>
  </si>
  <si>
    <t>TRI-STAR RESOURCES LOAN 2018</t>
  </si>
  <si>
    <t>RIG US Equity</t>
  </si>
  <si>
    <t>TDG US Equity</t>
  </si>
  <si>
    <t>TSLA US Equity</t>
  </si>
  <si>
    <t>SPLK US Equity</t>
  </si>
  <si>
    <t>BID US Equity</t>
  </si>
  <si>
    <t>SNAP US Equity</t>
  </si>
  <si>
    <t>SAFM US Equity</t>
  </si>
  <si>
    <t>RDC US Equity</t>
  </si>
  <si>
    <t>QCOM US Equity</t>
  </si>
  <si>
    <t>OXANE MATERIALS PREFERRED</t>
  </si>
  <si>
    <t>NADLQ US Equity</t>
  </si>
  <si>
    <t>NLSN US Equity</t>
  </si>
  <si>
    <t>NFLX US Equity</t>
  </si>
  <si>
    <t>NAV US Equity</t>
  </si>
  <si>
    <t>MON US Equity</t>
  </si>
  <si>
    <t>LULU US Equity</t>
  </si>
  <si>
    <t>FWONK US Equity</t>
  </si>
  <si>
    <t>LVS US Equity</t>
  </si>
  <si>
    <t>LAMR US Equity</t>
  </si>
  <si>
    <t>KHC US Equity</t>
  </si>
  <si>
    <t>KGC US Equity</t>
  </si>
  <si>
    <t>K US Equity</t>
  </si>
  <si>
    <t>SJM US Equity</t>
  </si>
  <si>
    <t>HTZ US Equity</t>
  </si>
  <si>
    <t>GGAL US Equity</t>
  </si>
  <si>
    <t>GCJ8 Comdty</t>
  </si>
  <si>
    <t>GOGO US Equity</t>
  </si>
  <si>
    <t>GGP US Equity</t>
  </si>
  <si>
    <t>Fairway Energy LP</t>
  </si>
  <si>
    <t>DURATION GOLD LTD</t>
  </si>
  <si>
    <t>DAL US Equity</t>
  </si>
  <si>
    <t>CACC US Equity</t>
  </si>
  <si>
    <t>CRUS US Equity</t>
  </si>
  <si>
    <t>CAT US Equity</t>
  </si>
  <si>
    <t>BFR US Equity</t>
  </si>
  <si>
    <t>BMA US Equity</t>
  </si>
  <si>
    <t>CAR US Equity</t>
  </si>
  <si>
    <t>AAPL US Equity</t>
  </si>
  <si>
    <t>American Airlines Group - Delisted</t>
  </si>
  <si>
    <t>AAL US Equity</t>
  </si>
  <si>
    <t>AFRICA ALPHA CAPITAL 1</t>
  </si>
  <si>
    <t>WPP LN Equity</t>
  </si>
  <si>
    <t>TUNG LN Equity</t>
  </si>
  <si>
    <t>TLW LN Equity</t>
  </si>
  <si>
    <t>TSTR LN Equity</t>
  </si>
  <si>
    <t>TPK LN Equity</t>
  </si>
  <si>
    <t>TCS LI Equity</t>
  </si>
  <si>
    <t>TALK LN Equity</t>
  </si>
  <si>
    <t>SLP LN Equity</t>
  </si>
  <si>
    <t>GBP</t>
  </si>
  <si>
    <t>SEMBLANT WTS</t>
  </si>
  <si>
    <t>SEMBLANT PFD</t>
  </si>
  <si>
    <t>SEMBLANT ORD</t>
  </si>
  <si>
    <t>RR/ LN Equity</t>
  </si>
  <si>
    <t>REDBURN EUROPE LTD</t>
  </si>
  <si>
    <t>RB/ LN Equity</t>
  </si>
  <si>
    <t>REACTION ENGINES</t>
  </si>
  <si>
    <t>RRS LN Equity</t>
  </si>
  <si>
    <t>PORT-GBP M</t>
  </si>
  <si>
    <t>PDG LN Equity</t>
  </si>
  <si>
    <t>PSON LN Equity</t>
  </si>
  <si>
    <t>OXYGEN FINANCE WARRANT</t>
  </si>
  <si>
    <t>OXYGEN FINANCE</t>
  </si>
  <si>
    <t>OXFORD NANOPORE TECH 46.5</t>
  </si>
  <si>
    <t>OBD LN Equity</t>
  </si>
  <si>
    <t>EMG LN Equity</t>
  </si>
  <si>
    <t>LOOK LN Equity</t>
  </si>
  <si>
    <t>LRE LN Equity</t>
  </si>
  <si>
    <t>JUP LN Equity</t>
  </si>
  <si>
    <t>JUST LN Equity</t>
  </si>
  <si>
    <t>J P BODEN C SHARES</t>
  </si>
  <si>
    <t>J P BODEN B SHARES</t>
  </si>
  <si>
    <t>ITV LN Equity</t>
  </si>
  <si>
    <t>INTU LN Equity</t>
  </si>
  <si>
    <t>INCH LN Equity</t>
  </si>
  <si>
    <t>IMPACT OIL AND GAS:1</t>
  </si>
  <si>
    <t>IMM LIMITED</t>
  </si>
  <si>
    <t>HUM LN Equity</t>
  </si>
  <si>
    <t>HWDN LN Equity</t>
  </si>
  <si>
    <t>HELPERBY THERAPEUTICS GROUP PLC</t>
  </si>
  <si>
    <t>GNC LN Equity</t>
  </si>
  <si>
    <t>DOM LN Equity</t>
  </si>
  <si>
    <t>DEB LN Equity</t>
  </si>
  <si>
    <t>DTG LN Equity</t>
  </si>
  <si>
    <t>DMGT LN Equity</t>
  </si>
  <si>
    <t>CCH LN Equity</t>
  </si>
  <si>
    <t>CHRONOS THERAPEUTICS LTD</t>
  </si>
  <si>
    <t>CRN LN Equity</t>
  </si>
  <si>
    <t>BUDDI LIMITED</t>
  </si>
  <si>
    <t>BKG LN Equity</t>
  </si>
  <si>
    <t>BARC LN Equity</t>
  </si>
  <si>
    <t>BA/ LN Equity</t>
  </si>
  <si>
    <t>AUTO LN Equity</t>
  </si>
  <si>
    <t>ASHM LN Equity</t>
  </si>
  <si>
    <t>ANTO LN Equity</t>
  </si>
  <si>
    <t>AAL LN Equity</t>
  </si>
  <si>
    <t>AGY LN Equity</t>
  </si>
  <si>
    <t>ACA LN Equity</t>
  </si>
  <si>
    <t>ABC LN Equity</t>
  </si>
  <si>
    <t>Switzerland</t>
  </si>
  <si>
    <t>UHR SW Equity</t>
  </si>
  <si>
    <t>NESN SW Equity</t>
  </si>
  <si>
    <t>LHN SW Equity</t>
  </si>
  <si>
    <t>ARYN SW Equity</t>
  </si>
  <si>
    <t>Sweden</t>
  </si>
  <si>
    <t>ERICB SS Equity</t>
  </si>
  <si>
    <t>JM SS Equity</t>
  </si>
  <si>
    <t>HEXAB SS Equity</t>
  </si>
  <si>
    <t>GETIB SS Equity</t>
  </si>
  <si>
    <t>CLAB SS Equity</t>
  </si>
  <si>
    <t>South Africa</t>
  </si>
  <si>
    <t>KIO SJ Equity</t>
  </si>
  <si>
    <t>AXL SJ Equity</t>
  </si>
  <si>
    <t>Norway</t>
  </si>
  <si>
    <t>SDRL NO Equity</t>
  </si>
  <si>
    <t>PGS NO Equity</t>
  </si>
  <si>
    <t>NODL NO Equity</t>
  </si>
  <si>
    <t>MHG NO Equity</t>
  </si>
  <si>
    <t>FRO NO Equity</t>
  </si>
  <si>
    <t>BDRILL NO Equity</t>
  </si>
  <si>
    <t>AKERBP NO Equity</t>
  </si>
  <si>
    <t>Netherlands</t>
  </si>
  <si>
    <t>PHIA NA Equity</t>
  </si>
  <si>
    <t>HDG NA Equity</t>
  </si>
  <si>
    <t>MT NA Equity</t>
  </si>
  <si>
    <t>AGN NA Equity</t>
  </si>
  <si>
    <t>8316 JT Equity</t>
  </si>
  <si>
    <t>9684 JT Equity</t>
  </si>
  <si>
    <t>9984 JT Equity</t>
  </si>
  <si>
    <t>4911 JT Equity</t>
  </si>
  <si>
    <t>7224 JT Equity</t>
  </si>
  <si>
    <t>6753 JT Equity</t>
  </si>
  <si>
    <t>8306 JT Equity</t>
  </si>
  <si>
    <t>6740 JT Equity</t>
  </si>
  <si>
    <t>HURLN 7.5 07/24/22 Corp</t>
  </si>
  <si>
    <t>8929 JT Equity</t>
  </si>
  <si>
    <t>Italy</t>
  </si>
  <si>
    <t>GEDI IM Equity</t>
  </si>
  <si>
    <t>FCA IM Equity</t>
  </si>
  <si>
    <t>IF IM Equity</t>
  </si>
  <si>
    <t>Ireland</t>
  </si>
  <si>
    <t>RAFO-USD M</t>
  </si>
  <si>
    <t>KSP ID Equity</t>
  </si>
  <si>
    <t>Hong Kong</t>
  </si>
  <si>
    <t>1128 HK Equity</t>
  </si>
  <si>
    <t>1928 HK Equity</t>
  </si>
  <si>
    <t>656 HK Equity</t>
  </si>
  <si>
    <t>Guernsey</t>
  </si>
  <si>
    <t>REDFTPB GU Equity</t>
  </si>
  <si>
    <t>Germany</t>
  </si>
  <si>
    <t>WDI GY Equity</t>
  </si>
  <si>
    <t>WCH GY Equity</t>
  </si>
  <si>
    <t>UN01 GY Equity</t>
  </si>
  <si>
    <t>TKA GY Equity</t>
  </si>
  <si>
    <t>SZU GY Equity</t>
  </si>
  <si>
    <t>SAP GY Equity</t>
  </si>
  <si>
    <t>QIMONDA AG</t>
  </si>
  <si>
    <t>SDF GY Equity</t>
  </si>
  <si>
    <t>IFX GY Equity</t>
  </si>
  <si>
    <t>ZIL2 GY Equity</t>
  </si>
  <si>
    <t>ART GY Equity</t>
  </si>
  <si>
    <t>France</t>
  </si>
  <si>
    <t>VIV FP Equity</t>
  </si>
  <si>
    <t>DG FP Equity</t>
  </si>
  <si>
    <t>VK FP Equity</t>
  </si>
  <si>
    <t>FR FP Equity</t>
  </si>
  <si>
    <t>FTI FP Equity</t>
  </si>
  <si>
    <t>BB FP Equity</t>
  </si>
  <si>
    <t>SESG FP Equity</t>
  </si>
  <si>
    <t>SAVE FP Equity</t>
  </si>
  <si>
    <t>RCO FP Equity</t>
  </si>
  <si>
    <t>ORA FP Equity</t>
  </si>
  <si>
    <t>DEC FP Equity</t>
  </si>
  <si>
    <t>RMS FP Equity</t>
  </si>
  <si>
    <t>ERF FP Equity</t>
  </si>
  <si>
    <t>EI FP Equity</t>
  </si>
  <si>
    <t>EDF FP Equity</t>
  </si>
  <si>
    <t>EDEN FP Equity</t>
  </si>
  <si>
    <t>BNP FP Equity</t>
  </si>
  <si>
    <t>Finland</t>
  </si>
  <si>
    <t>NRE1V FH Equity</t>
  </si>
  <si>
    <t>METSO FH Equity</t>
  </si>
  <si>
    <t>Denmark</t>
  </si>
  <si>
    <t>WDH DC Equity</t>
  </si>
  <si>
    <t>AMBUB DC Equity</t>
  </si>
  <si>
    <t>Cyprus</t>
  </si>
  <si>
    <t>GLOBAL TOTE LIMITED A</t>
  </si>
  <si>
    <t>Canada</t>
  </si>
  <si>
    <t>TRQ CN Equity</t>
  </si>
  <si>
    <t>DW CN Equity</t>
  </si>
  <si>
    <t>Brazil</t>
  </si>
  <si>
    <t>SLCE3 BS Equity</t>
  </si>
  <si>
    <t>Belgium</t>
  </si>
  <si>
    <t>ABI BB Equity</t>
  </si>
  <si>
    <t>Australia</t>
  </si>
  <si>
    <t>WOW AU Equity</t>
  </si>
  <si>
    <t>WGXO AU Equity</t>
  </si>
  <si>
    <t>WGX AU Equity</t>
  </si>
  <si>
    <t>SVH AU Equity</t>
  </si>
  <si>
    <t>MTS AU Equity</t>
  </si>
  <si>
    <t>GMA AU Equity</t>
  </si>
  <si>
    <t>FMG AU Equity</t>
  </si>
  <si>
    <t>EASTERN AUSTRALIAN IRRIGATION LTD</t>
  </si>
  <si>
    <t>CBA AU Equity</t>
  </si>
  <si>
    <t>BLD AU Equity</t>
  </si>
  <si>
    <t>EURGBP Curncy</t>
  </si>
  <si>
    <t>EUR/GBP</t>
  </si>
  <si>
    <t>EURAUD Curncy</t>
  </si>
  <si>
    <t>EUR/AUD</t>
  </si>
  <si>
    <t>GBPUSD Curncy</t>
  </si>
  <si>
    <t>OEI</t>
  </si>
  <si>
    <t>GBP/USD</t>
  </si>
  <si>
    <t>USDSEK Curncy</t>
  </si>
  <si>
    <t>USDRUB Curncy</t>
  </si>
  <si>
    <t>$/SEK</t>
  </si>
  <si>
    <t>GBPZAR Curncy</t>
  </si>
  <si>
    <t>$/RUB</t>
  </si>
  <si>
    <t>$/ZAR</t>
  </si>
  <si>
    <t>$/YEN</t>
  </si>
  <si>
    <t>USDJPY Curncy</t>
  </si>
  <si>
    <t>USDHKD Curncy</t>
  </si>
  <si>
    <t>$/HKD</t>
  </si>
  <si>
    <t>$/AUD</t>
  </si>
  <si>
    <t>EURUSD Curncy</t>
  </si>
  <si>
    <t>€/$</t>
  </si>
  <si>
    <t>G M8 Comdty</t>
  </si>
  <si>
    <t>OEI MAC</t>
  </si>
  <si>
    <t>OEI MAC B</t>
  </si>
  <si>
    <t>OEI MAC B MAN</t>
  </si>
  <si>
    <t>EUR/USD</t>
  </si>
  <si>
    <t>Equity</t>
  </si>
  <si>
    <t>ML</t>
  </si>
  <si>
    <t>Euro Top</t>
  </si>
  <si>
    <t>Long Equity</t>
  </si>
  <si>
    <t>Short Equity</t>
  </si>
  <si>
    <t>Winners</t>
  </si>
  <si>
    <t>Market Data</t>
  </si>
  <si>
    <t>CHG_PCT_1D</t>
  </si>
  <si>
    <t>SX5E Index</t>
  </si>
  <si>
    <t>Short Winners</t>
  </si>
  <si>
    <t>Long Winners</t>
  </si>
  <si>
    <t>Previous</t>
  </si>
  <si>
    <t>CDZI 7 03/05/20</t>
  </si>
  <si>
    <t>AUD</t>
  </si>
  <si>
    <t>PX_YEST_CLOSE</t>
  </si>
  <si>
    <t>WMT US Equity</t>
  </si>
  <si>
    <t>PX_CLOSE_1D</t>
  </si>
  <si>
    <t>OEI####Total</t>
  </si>
  <si>
    <t>OEI#BK-OEI###Total</t>
  </si>
  <si>
    <t>OEI#BK-OEI#FX##Total</t>
  </si>
  <si>
    <t>OEI#BK-OEI#Macro##Total</t>
  </si>
  <si>
    <t>OEI#BK-OEI#Equity##Total</t>
  </si>
  <si>
    <t>OEI#BK-OEI#Equity#US#Total</t>
  </si>
  <si>
    <t>OEI#BK-OEI#Equity#AU#Total</t>
  </si>
  <si>
    <t>OEI#BK-OEI#Equity#BE#Total</t>
  </si>
  <si>
    <t>OEI#BK-OEI#Equity#BR#Total</t>
  </si>
  <si>
    <t>OEI#BK-OEI#Equity#CA#Total</t>
  </si>
  <si>
    <t>OEI#BK-OEI#Equity#CY#Total</t>
  </si>
  <si>
    <t>OEI#BK-OEI#Equity#DK#Total</t>
  </si>
  <si>
    <t>OEI#BK-OEI#Equity#FI#Total</t>
  </si>
  <si>
    <t>OEI#BK-OEI#Equity#FR#Total</t>
  </si>
  <si>
    <t>OEI#BK-OEI#Equity#GG#Total</t>
  </si>
  <si>
    <t>OEI#BK-OEI#Equity#HK#Total</t>
  </si>
  <si>
    <t>OEI#BK-OEI#Equity#IE#Total</t>
  </si>
  <si>
    <t>OEI#BK-OEI#Equity#IT#Total</t>
  </si>
  <si>
    <t>OEI#BK-OEI#Equity#JP#Total</t>
  </si>
  <si>
    <t>OEI#BK-OEI#Equity#NL#Total</t>
  </si>
  <si>
    <t>OEI#BK-OEI#Equity#NO#Total</t>
  </si>
  <si>
    <t>OEI#BK-OEI#Equity#ZA#Total</t>
  </si>
  <si>
    <t>OEI#BK-OEI#Equity#SE#Total</t>
  </si>
  <si>
    <t>OEI#BK-OEI#Equity#CH#Total</t>
  </si>
  <si>
    <t>OEI#BK-OEI#Equity#DE#Total</t>
  </si>
  <si>
    <t>OEI#BK-OEI#Equity#GB#Total</t>
  </si>
  <si>
    <t>OEI#BK-OEI-ML###Total</t>
  </si>
  <si>
    <t>BK-OEI</t>
  </si>
  <si>
    <t>BK-OEI-ML</t>
  </si>
  <si>
    <t>AUDUSD Curncy</t>
  </si>
  <si>
    <t>Nav</t>
  </si>
  <si>
    <t>XPO Logistics</t>
  </si>
  <si>
    <t>Wirecard</t>
  </si>
  <si>
    <t>William Demant Holding</t>
  </si>
  <si>
    <t>Weatherford</t>
  </si>
  <si>
    <t>Walmart</t>
  </si>
  <si>
    <t>ViaSat</t>
  </si>
  <si>
    <t>USD SAR CALL 12/03/18 3.771</t>
  </si>
  <si>
    <t>United Rentals</t>
  </si>
  <si>
    <t>Transocean</t>
  </si>
  <si>
    <t>TransDigm</t>
  </si>
  <si>
    <t>Tesla</t>
  </si>
  <si>
    <t>TechnipFMC</t>
  </si>
  <si>
    <t>TCS Group Holding -GDR</t>
  </si>
  <si>
    <t>Swatch BR</t>
  </si>
  <si>
    <t>Square Enix Holdings</t>
  </si>
  <si>
    <t>Splunk</t>
  </si>
  <si>
    <t>SoftBank</t>
  </si>
  <si>
    <t>SES -DR</t>
  </si>
  <si>
    <t>Sanderson Farms</t>
  </si>
  <si>
    <t>Rowan Cos</t>
  </si>
  <si>
    <t>ORIX</t>
  </si>
  <si>
    <t>Northern Drilling</t>
  </si>
  <si>
    <t>Nielsen</t>
  </si>
  <si>
    <t>Nestle</t>
  </si>
  <si>
    <t>Navistar International</t>
  </si>
  <si>
    <t>Monsanto</t>
  </si>
  <si>
    <t>Marine Harvest</t>
  </si>
  <si>
    <t>Liberty Media Corp-Liberty Formula One-Non Voting</t>
  </si>
  <si>
    <t>Lamar Advertising</t>
  </si>
  <si>
    <t>Kraft Heinz</t>
  </si>
  <si>
    <t>Koninklijke Philips</t>
  </si>
  <si>
    <t>K+S</t>
  </si>
  <si>
    <t>JM Smucker</t>
  </si>
  <si>
    <t>JM</t>
  </si>
  <si>
    <t>Hexagon</t>
  </si>
  <si>
    <t>Hertz Global</t>
  </si>
  <si>
    <t>GGP</t>
  </si>
  <si>
    <t>Frontline Ltd/Bermuda</t>
  </si>
  <si>
    <t>ElringKlinger</t>
  </si>
  <si>
    <t>Electricite de France</t>
  </si>
  <si>
    <t>Credit Acceptance</t>
  </si>
  <si>
    <t>Cirrus Logic</t>
  </si>
  <si>
    <t>Borr Drilling</t>
  </si>
  <si>
    <t>Avis Budget</t>
  </si>
  <si>
    <t>Aryzta</t>
  </si>
  <si>
    <t>Anheuser-Busch InBev SA/NV/old</t>
  </si>
  <si>
    <t>Ambu</t>
  </si>
  <si>
    <t>Aker BP</t>
  </si>
  <si>
    <t>Long Gilt Future Jun18</t>
  </si>
  <si>
    <t>GOLD 100 OZ FUTR Apr18</t>
  </si>
  <si>
    <t>UNVR US Equity</t>
  </si>
  <si>
    <t>Univar</t>
  </si>
  <si>
    <t>Tupperware Brands</t>
  </si>
  <si>
    <t>Sotheby's</t>
  </si>
  <si>
    <t>Snap-Non Voting</t>
  </si>
  <si>
    <t>QUALCOMM</t>
  </si>
  <si>
    <t>North Atlantic Drilling</t>
  </si>
  <si>
    <t>Netflix</t>
  </si>
  <si>
    <t>Lululemon Athletica</t>
  </si>
  <si>
    <t>Las Vegas Sands</t>
  </si>
  <si>
    <t>Kinross Gold</t>
  </si>
  <si>
    <t>Kellogg</t>
  </si>
  <si>
    <t>Grupo Financiero Galicia -ADR</t>
  </si>
  <si>
    <t>Gogo</t>
  </si>
  <si>
    <t>Delta Air Lines</t>
  </si>
  <si>
    <t>COTY US Equity</t>
  </si>
  <si>
    <t>Coty</t>
  </si>
  <si>
    <t>Caterpillar</t>
  </si>
  <si>
    <t>CDZI US Equity</t>
  </si>
  <si>
    <t>Cadiz</t>
  </si>
  <si>
    <t>BBVA Banco Frances -ADR</t>
  </si>
  <si>
    <t>Banco Macro -ADR</t>
  </si>
  <si>
    <t>Apple</t>
  </si>
  <si>
    <t>American Airlines Group</t>
  </si>
  <si>
    <t>Tungsten</t>
  </si>
  <si>
    <t>Tri-Star Resources</t>
  </si>
  <si>
    <t>Sylvania Platinum</t>
  </si>
  <si>
    <t>Sky</t>
  </si>
  <si>
    <t>Pendragon</t>
  </si>
  <si>
    <t>Oxford BioDynamics</t>
  </si>
  <si>
    <t>Hummingbird Resources</t>
  </si>
  <si>
    <t>Allergy Therapeutics</t>
  </si>
  <si>
    <t>LafargeHolcim</t>
  </si>
  <si>
    <t>Telefonaktiebolaget LM Ericsson</t>
  </si>
  <si>
    <t>Getinge</t>
  </si>
  <si>
    <t>Cloetta</t>
  </si>
  <si>
    <t>African Phoenix Investments</t>
  </si>
  <si>
    <t>Seadrill</t>
  </si>
  <si>
    <t>Petroleum Geo-Services</t>
  </si>
  <si>
    <t>Hunter Douglas</t>
  </si>
  <si>
    <t>ArcelorMittal</t>
  </si>
  <si>
    <t>Aegon</t>
  </si>
  <si>
    <t>Sumitomo Mitsui Financial</t>
  </si>
  <si>
    <t>Shiseido</t>
  </si>
  <si>
    <t>Shinmaywa Industries</t>
  </si>
  <si>
    <t>Mitsubishi UFJ Financial Group</t>
  </si>
  <si>
    <t>HURLN 7 1/2 07/24/22</t>
  </si>
  <si>
    <t>Aoyama Zaisan Networks</t>
  </si>
  <si>
    <t>GEDI Gruppo Editoriale</t>
  </si>
  <si>
    <t>Fiat Chrysler Automobiles</t>
  </si>
  <si>
    <t>Banca IFIS</t>
  </si>
  <si>
    <t>Wynn Macau</t>
  </si>
  <si>
    <t>Sands China</t>
  </si>
  <si>
    <t>Fosun</t>
  </si>
  <si>
    <t>Red Fort Partnership - B</t>
  </si>
  <si>
    <t>Wacker Chemie</t>
  </si>
  <si>
    <t>Uniper</t>
  </si>
  <si>
    <t>thyssenkrupp</t>
  </si>
  <si>
    <t>Suedzucker</t>
  </si>
  <si>
    <t>SAP</t>
  </si>
  <si>
    <t>Infineon Technologies</t>
  </si>
  <si>
    <t>Vivendi</t>
  </si>
  <si>
    <t>Vinci</t>
  </si>
  <si>
    <t>Vallourec</t>
  </si>
  <si>
    <t>Valeo</t>
  </si>
  <si>
    <t>Societe BIC</t>
  </si>
  <si>
    <t>Savencia</t>
  </si>
  <si>
    <t>Remy Cointreau</t>
  </si>
  <si>
    <t>Orange</t>
  </si>
  <si>
    <t>JCDecaux</t>
  </si>
  <si>
    <t>Hermes</t>
  </si>
  <si>
    <t>Eurofins Scientific</t>
  </si>
  <si>
    <t>Essilor International Cie Generale d'Optique</t>
  </si>
  <si>
    <t>Edenred</t>
  </si>
  <si>
    <t>BNP Paribas</t>
  </si>
  <si>
    <t>Nokian Renkaat</t>
  </si>
  <si>
    <t>Metso</t>
  </si>
  <si>
    <t>Turquoise Hill Resources</t>
  </si>
  <si>
    <t>DataWind</t>
  </si>
  <si>
    <t>ONTEX BB Equity</t>
  </si>
  <si>
    <t>Ontex</t>
  </si>
  <si>
    <t>Westgold Resources -WRT</t>
  </si>
  <si>
    <t>Westgold Resources</t>
  </si>
  <si>
    <t>Silver Heritage</t>
  </si>
  <si>
    <t>OEIMAC####Total</t>
  </si>
  <si>
    <t>OEIMAC-GBP B####Total</t>
  </si>
  <si>
    <t>OEIMAC-GBP B-MAN####Total</t>
  </si>
  <si>
    <t>€/£</t>
  </si>
  <si>
    <t>£/ZAR</t>
  </si>
  <si>
    <t>$/JPY</t>
  </si>
  <si>
    <t>GBPUSD SPOT</t>
  </si>
  <si>
    <t>GBPUSD FWD</t>
  </si>
  <si>
    <t>PNL</t>
  </si>
  <si>
    <t>#IGNORE#</t>
  </si>
  <si>
    <t>Instrument Market Id</t>
  </si>
  <si>
    <t>Boral-BLD</t>
  </si>
  <si>
    <t>Commonwealth Bank of Australia</t>
  </si>
  <si>
    <t>Fortescue Metals Group</t>
  </si>
  <si>
    <t>Genworth Mortgage Insurance Australia</t>
  </si>
  <si>
    <t>Metcash</t>
  </si>
  <si>
    <t>Woolworths</t>
  </si>
  <si>
    <t>SLC Agricola</t>
  </si>
  <si>
    <t>artnet</t>
  </si>
  <si>
    <t>WAF GY Equity</t>
  </si>
  <si>
    <t>Siltronic</t>
  </si>
  <si>
    <t>OEI#BK-OEI#Equity#GR#Total</t>
  </si>
  <si>
    <t>Greece</t>
  </si>
  <si>
    <t>ALPHA GA Equity</t>
  </si>
  <si>
    <t>Alpha Bank AE</t>
  </si>
  <si>
    <t>Irish Bank Resolution Corp Ltd/Old</t>
  </si>
  <si>
    <t>Kingspan</t>
  </si>
  <si>
    <t>Japan Display</t>
  </si>
  <si>
    <t>5020 JT Equity</t>
  </si>
  <si>
    <t>JX</t>
  </si>
  <si>
    <t>5726 JT Equity</t>
  </si>
  <si>
    <t>OSAKA Titanium Technologies</t>
  </si>
  <si>
    <t>Sharp Corp/Japan</t>
  </si>
  <si>
    <t>5727 JT Equity</t>
  </si>
  <si>
    <t>Toho Titanium</t>
  </si>
  <si>
    <t>ANG SJ Equity</t>
  </si>
  <si>
    <t>AngloGold Ashanti</t>
  </si>
  <si>
    <t>Kumba Iron Ore</t>
  </si>
  <si>
    <t>Abcam</t>
  </si>
  <si>
    <t>Acacia Mining</t>
  </si>
  <si>
    <t>Anglo American</t>
  </si>
  <si>
    <t>Antofagasta</t>
  </si>
  <si>
    <t>Ashmore Group</t>
  </si>
  <si>
    <t>Auto Trader</t>
  </si>
  <si>
    <t>BAE Systems</t>
  </si>
  <si>
    <t>Barclays</t>
  </si>
  <si>
    <t>Berkeley</t>
  </si>
  <si>
    <t>Cairn Homes</t>
  </si>
  <si>
    <t>Coca-Cola HBC</t>
  </si>
  <si>
    <t>Daily Mail &amp; General Trust-Non Voting</t>
  </si>
  <si>
    <t>Debenhams</t>
  </si>
  <si>
    <t>Domino's Pizza - GBP</t>
  </si>
  <si>
    <t>Howden Joinery</t>
  </si>
  <si>
    <t>Inchcape</t>
  </si>
  <si>
    <t>Intu Properties</t>
  </si>
  <si>
    <t>ITV</t>
  </si>
  <si>
    <t>JRP</t>
  </si>
  <si>
    <t>Jupiter Fund Management</t>
  </si>
  <si>
    <t>Lancashire Holdings</t>
  </si>
  <si>
    <t>Lookers</t>
  </si>
  <si>
    <t>Man Group</t>
  </si>
  <si>
    <t>Pearson</t>
  </si>
  <si>
    <t>Randgold Resources</t>
  </si>
  <si>
    <t>Reckitt Benckiser</t>
  </si>
  <si>
    <t>RSM Tenon Group</t>
  </si>
  <si>
    <t>TalkTalk Telecom Group</t>
  </si>
  <si>
    <t>Travis Perkins</t>
  </si>
  <si>
    <t>Tullow Oil</t>
  </si>
  <si>
    <t>Vodafone</t>
  </si>
  <si>
    <t>WPP</t>
  </si>
  <si>
    <t>USM8 Comdty</t>
  </si>
  <si>
    <t>US Long Bond(CBT) Jun18</t>
  </si>
  <si>
    <t>Dart</t>
  </si>
  <si>
    <t>SKAB SS Equity</t>
  </si>
  <si>
    <t>Skanska</t>
  </si>
  <si>
    <t>Greencore</t>
  </si>
  <si>
    <t>MQG AU Equity</t>
  </si>
  <si>
    <t>MLX AU Equity</t>
  </si>
  <si>
    <t>SYD AU Equity</t>
  </si>
  <si>
    <t>WES AU Equity</t>
  </si>
  <si>
    <t>6395 JT Equity</t>
  </si>
  <si>
    <t>Tadano</t>
  </si>
  <si>
    <t>BOY LN Equity</t>
  </si>
  <si>
    <t>Bodycote</t>
  </si>
  <si>
    <t>AVGO US Equity</t>
  </si>
  <si>
    <t>Broadcom</t>
  </si>
  <si>
    <t>Macquarie Group</t>
  </si>
  <si>
    <t>Metals X</t>
  </si>
  <si>
    <t>Sydney Airport</t>
  </si>
  <si>
    <t>Wesfarmers</t>
  </si>
  <si>
    <t>AGFB BB Equity</t>
  </si>
  <si>
    <t>COLR BB Equity</t>
  </si>
  <si>
    <t>DEXB BB Equity</t>
  </si>
  <si>
    <t>SOLB BB Equity</t>
  </si>
  <si>
    <t>UCB BB Equity</t>
  </si>
  <si>
    <t>Colruyt</t>
  </si>
  <si>
    <t>DEXIA</t>
  </si>
  <si>
    <t>Solvay</t>
  </si>
  <si>
    <t>UCB</t>
  </si>
  <si>
    <t>MCHP US Equity</t>
  </si>
  <si>
    <t>Microchip Technology</t>
  </si>
  <si>
    <t>X US Equity</t>
  </si>
  <si>
    <t>United States Steel</t>
  </si>
  <si>
    <t>GWW US Equity</t>
  </si>
  <si>
    <t>WW Grainger</t>
  </si>
  <si>
    <t>RBI AV Equity</t>
  </si>
  <si>
    <t>WIE AV Equity</t>
  </si>
  <si>
    <t>GARAN TI Equity</t>
  </si>
  <si>
    <t>OTPD LI Equity</t>
  </si>
  <si>
    <t>OTP HB Equity</t>
  </si>
  <si>
    <t>COLOB DC Equity</t>
  </si>
  <si>
    <t>DANSKE DC Equity</t>
  </si>
  <si>
    <t>GN DC Equity</t>
  </si>
  <si>
    <t>NOVOB DC Equity</t>
  </si>
  <si>
    <t>TDC DC Equity</t>
  </si>
  <si>
    <t>TOP DC Equity</t>
  </si>
  <si>
    <t>VWS DC Equity</t>
  </si>
  <si>
    <t>FORTUM FH Equity</t>
  </si>
  <si>
    <t>KNEBV FH Equity</t>
  </si>
  <si>
    <t>NESTE FH Equity</t>
  </si>
  <si>
    <t>NOKIA FH Equity</t>
  </si>
  <si>
    <t>OTE1V FH Equity</t>
  </si>
  <si>
    <t>STERV FH Equity</t>
  </si>
  <si>
    <t>OEI#BK-OEI#Equity#AT#Total</t>
  </si>
  <si>
    <t>Austria</t>
  </si>
  <si>
    <t>Raiffeisen Bank</t>
  </si>
  <si>
    <t>Wienerberger</t>
  </si>
  <si>
    <t>OEI#BK-OEI#Equity#TR#Total</t>
  </si>
  <si>
    <t>Turkey</t>
  </si>
  <si>
    <t>Turkiye Garanti Bankasi AS</t>
  </si>
  <si>
    <t>OTP Bank -GDR</t>
  </si>
  <si>
    <t>OEI#BK-OEI#Equity#HU#Total</t>
  </si>
  <si>
    <t>Hungary</t>
  </si>
  <si>
    <t>OTP Bank</t>
  </si>
  <si>
    <t>Coloplast</t>
  </si>
  <si>
    <t>Danske Bank</t>
  </si>
  <si>
    <t>GN Store Nord</t>
  </si>
  <si>
    <t>Novo Nordisk</t>
  </si>
  <si>
    <t>TDC</t>
  </si>
  <si>
    <t>TOPDANMARK A/S</t>
  </si>
  <si>
    <t>Vestas Wind Systems</t>
  </si>
  <si>
    <t>Fortum</t>
  </si>
  <si>
    <t>Kone</t>
  </si>
  <si>
    <t>Neste</t>
  </si>
  <si>
    <t>Nokia</t>
  </si>
  <si>
    <t>Outotec</t>
  </si>
  <si>
    <t>Stora Enso</t>
  </si>
  <si>
    <t>CFA Index</t>
  </si>
  <si>
    <t>VGA Index</t>
  </si>
  <si>
    <t>AC FP Equity</t>
  </si>
  <si>
    <t>AF FP Equity</t>
  </si>
  <si>
    <t>AIR FP Equity</t>
  </si>
  <si>
    <t>ALO FP Equity</t>
  </si>
  <si>
    <t>AKE FP Equity</t>
  </si>
  <si>
    <t>ATO FP Equity</t>
  </si>
  <si>
    <t>CS FP Equity</t>
  </si>
  <si>
    <t>EN FP Equity</t>
  </si>
  <si>
    <t>CAP FP Equity</t>
  </si>
  <si>
    <t>CA FP Equity</t>
  </si>
  <si>
    <t>CNP FP Equity</t>
  </si>
  <si>
    <t>ACA FP Equity</t>
  </si>
  <si>
    <t>BN FP Equity</t>
  </si>
  <si>
    <t>DSY FP Equity</t>
  </si>
  <si>
    <t>ENX FP Equity</t>
  </si>
  <si>
    <t>FBEL FP Equity</t>
  </si>
  <si>
    <t>KER FP Equity</t>
  </si>
  <si>
    <t>MC FP Equity</t>
  </si>
  <si>
    <t>MMB FP Equity</t>
  </si>
  <si>
    <t>LR FP Equity</t>
  </si>
  <si>
    <t>OR FP Equity</t>
  </si>
  <si>
    <t>ML FP Equity</t>
  </si>
  <si>
    <t>KN FP Equity</t>
  </si>
  <si>
    <t>RI FP Equity</t>
  </si>
  <si>
    <t>UG FP Equity</t>
  </si>
  <si>
    <t>RNO FP Equity</t>
  </si>
  <si>
    <t>RXL FP Equity</t>
  </si>
  <si>
    <t>SGO FP Equity</t>
  </si>
  <si>
    <t>SAN FP Equity</t>
  </si>
  <si>
    <t>SU FP Equity</t>
  </si>
  <si>
    <t>SCR FP Equity</t>
  </si>
  <si>
    <t>GLE FP Equity</t>
  </si>
  <si>
    <t>SW FP Equity</t>
  </si>
  <si>
    <t>STM FP Equity</t>
  </si>
  <si>
    <t>TFI FP Equity</t>
  </si>
  <si>
    <t>HO FP Equity</t>
  </si>
  <si>
    <t>FP FP Equity</t>
  </si>
  <si>
    <t>UBI FP Equity</t>
  </si>
  <si>
    <t>VIE FP Equity</t>
  </si>
  <si>
    <t>Accor</t>
  </si>
  <si>
    <t>Air France-KLM</t>
  </si>
  <si>
    <t>Airbus</t>
  </si>
  <si>
    <t>Alstom</t>
  </si>
  <si>
    <t>Arkema</t>
  </si>
  <si>
    <t>AtoS</t>
  </si>
  <si>
    <t>AXA</t>
  </si>
  <si>
    <t>Bouygues</t>
  </si>
  <si>
    <t>Capgemini</t>
  </si>
  <si>
    <t>Carrefour</t>
  </si>
  <si>
    <t>CNP Assurances</t>
  </si>
  <si>
    <t>Credit Agricole</t>
  </si>
  <si>
    <t>Danone</t>
  </si>
  <si>
    <t>Dassault Systemes</t>
  </si>
  <si>
    <t>Euronext</t>
  </si>
  <si>
    <t>Kering</t>
  </si>
  <si>
    <t>LVMH Moet Hennessy Louis Vuitton</t>
  </si>
  <si>
    <t>Lagardere SCA</t>
  </si>
  <si>
    <t>Legrand</t>
  </si>
  <si>
    <t>L'Oreal</t>
  </si>
  <si>
    <t>Cie Generale des Etablissements Michelin</t>
  </si>
  <si>
    <t>Natixis</t>
  </si>
  <si>
    <t>Pernod Ricard</t>
  </si>
  <si>
    <t>Peugeot</t>
  </si>
  <si>
    <t>Renault</t>
  </si>
  <si>
    <t>Rexel</t>
  </si>
  <si>
    <t>Cie de Saint-Gobain</t>
  </si>
  <si>
    <t>Sanofi</t>
  </si>
  <si>
    <t>Schneider Electric</t>
  </si>
  <si>
    <t>SCOR</t>
  </si>
  <si>
    <t>Societe Generale</t>
  </si>
  <si>
    <t>Sodexo</t>
  </si>
  <si>
    <t>STMicroelectronics</t>
  </si>
  <si>
    <t>Television Francaise 1</t>
  </si>
  <si>
    <t>Thales</t>
  </si>
  <si>
    <t>TOTAL</t>
  </si>
  <si>
    <t>Ubisoft Entertainment</t>
  </si>
  <si>
    <t>Veolia Environnement</t>
  </si>
  <si>
    <t>GXA Index</t>
  </si>
  <si>
    <t>STA Index</t>
  </si>
  <si>
    <t>2823 HK Equity</t>
  </si>
  <si>
    <t>MXEF Index</t>
  </si>
  <si>
    <t>NKA Index</t>
  </si>
  <si>
    <t>SMA Index</t>
  </si>
  <si>
    <t>RTYA Index</t>
  </si>
  <si>
    <t>SPA Index</t>
  </si>
  <si>
    <t>Z A Index</t>
  </si>
  <si>
    <t>YBYA Index</t>
  </si>
  <si>
    <t>ABE SQ Equity</t>
  </si>
  <si>
    <t>ACX SQ Equity</t>
  </si>
  <si>
    <t>AMS SQ Equity</t>
  </si>
  <si>
    <t>BCP PL Equity</t>
  </si>
  <si>
    <t>SAN SQ Equity</t>
  </si>
  <si>
    <t>BBVA SQ Equity</t>
  </si>
  <si>
    <t>SAB SQ Equity</t>
  </si>
  <si>
    <t>CABK SQ Equity</t>
  </si>
  <si>
    <t>EDP PL Equity</t>
  </si>
  <si>
    <t>ELE SQ Equity</t>
  </si>
  <si>
    <t>ITX SQ Equity</t>
  </si>
  <si>
    <t>IDR SQ Equity</t>
  </si>
  <si>
    <t>IBA Index</t>
  </si>
  <si>
    <t>MAP SQ Equity</t>
  </si>
  <si>
    <t>REP SQ Equity</t>
  </si>
  <si>
    <t>TEF SQ Equity</t>
  </si>
  <si>
    <t>OEI#BK-OEI#Equity#ES#Total</t>
  </si>
  <si>
    <t>Spain</t>
  </si>
  <si>
    <t>Abertis Infraestructuras</t>
  </si>
  <si>
    <t>Amadeus IT Holding</t>
  </si>
  <si>
    <t>OEI#BK-OEI#Equity#PT#Total</t>
  </si>
  <si>
    <t>Portugal</t>
  </si>
  <si>
    <t>Banco Comercial Portugues</t>
  </si>
  <si>
    <t>Banco Santander</t>
  </si>
  <si>
    <t>Banco Bilbao Vizcaya Argentaria</t>
  </si>
  <si>
    <t>Banco de Sabadell</t>
  </si>
  <si>
    <t>CaixaBank</t>
  </si>
  <si>
    <t>EDP - Energias de Portugal</t>
  </si>
  <si>
    <t>Endesa</t>
  </si>
  <si>
    <t>Industria de Diseno Textil</t>
  </si>
  <si>
    <t>Indra Sistemas</t>
  </si>
  <si>
    <t>Mapfre</t>
  </si>
  <si>
    <t>Repsol</t>
  </si>
  <si>
    <t>Telefonica</t>
  </si>
  <si>
    <t>ADS GY Equity</t>
  </si>
  <si>
    <t>AB1 GY Equity</t>
  </si>
  <si>
    <t>AIXA GY Equity</t>
  </si>
  <si>
    <t>ALV GY Equity</t>
  </si>
  <si>
    <t>BAS GY Equity</t>
  </si>
  <si>
    <t>BMW GY Equity</t>
  </si>
  <si>
    <t>BAYN GY Equity</t>
  </si>
  <si>
    <t>BEI GY Equity</t>
  </si>
  <si>
    <t>GBF GY Equity</t>
  </si>
  <si>
    <t>CBK GY Equity</t>
  </si>
  <si>
    <t>DAI GY Equity</t>
  </si>
  <si>
    <t>DBK GY Equity</t>
  </si>
  <si>
    <t>DPW GY Equity</t>
  </si>
  <si>
    <t>LHA GY Equity</t>
  </si>
  <si>
    <t>EOAN GY Equity</t>
  </si>
  <si>
    <t>GYC GY Equity</t>
  </si>
  <si>
    <t>HLAG GY Equity</t>
  </si>
  <si>
    <t>HEI GY Equity</t>
  </si>
  <si>
    <t>HEN GY Equity</t>
  </si>
  <si>
    <t>HOT GY Equity</t>
  </si>
  <si>
    <t>BOSS GY Equity</t>
  </si>
  <si>
    <t>MAN GY Equity</t>
  </si>
  <si>
    <t>MUV2 GY Equity</t>
  </si>
  <si>
    <t>PAH3 GY Equity</t>
  </si>
  <si>
    <t>PSM GY Equity</t>
  </si>
  <si>
    <t>RHM GY Equity</t>
  </si>
  <si>
    <t>RHK GY Equity</t>
  </si>
  <si>
    <t>RWE GY Equity</t>
  </si>
  <si>
    <t>SGL GY Equity</t>
  </si>
  <si>
    <t>SIE GY Equity</t>
  </si>
  <si>
    <t>SOW GY Equity</t>
  </si>
  <si>
    <t>TUI1 GY Equity</t>
  </si>
  <si>
    <t>VOW GY Equity</t>
  </si>
  <si>
    <t>adidas</t>
  </si>
  <si>
    <t>AIXTRON</t>
  </si>
  <si>
    <t>Allianz</t>
  </si>
  <si>
    <t>BASF</t>
  </si>
  <si>
    <t>Bayerische Motoren Werke</t>
  </si>
  <si>
    <t>Bayer</t>
  </si>
  <si>
    <t>Beiersdorf</t>
  </si>
  <si>
    <t>Bilfinger</t>
  </si>
  <si>
    <t>Commerzbank</t>
  </si>
  <si>
    <t>Daimler</t>
  </si>
  <si>
    <t>Deutsche Bank</t>
  </si>
  <si>
    <t>Deutsche Post</t>
  </si>
  <si>
    <t>Deutsche Lufthansa</t>
  </si>
  <si>
    <t>E.ON</t>
  </si>
  <si>
    <t>Grand City Properties</t>
  </si>
  <si>
    <t>Hapag-Lloyd</t>
  </si>
  <si>
    <t>HeidelbergCement</t>
  </si>
  <si>
    <t>Henkel AG &amp; Co</t>
  </si>
  <si>
    <t>HOCHTIEF</t>
  </si>
  <si>
    <t>Hugo Boss</t>
  </si>
  <si>
    <t>MAN</t>
  </si>
  <si>
    <t>Muenchener Rueckversicherungs-Gesellschaft AG in Muenchen</t>
  </si>
  <si>
    <t>Porsche Automobil Holding -PFD</t>
  </si>
  <si>
    <t>ProSiebenSat.1 Media</t>
  </si>
  <si>
    <t>RWE</t>
  </si>
  <si>
    <t>Siemens</t>
  </si>
  <si>
    <t>TUI - EUR</t>
  </si>
  <si>
    <t>Volkswagen</t>
  </si>
  <si>
    <t>AD NA Equity</t>
  </si>
  <si>
    <t>APAM NA Equity</t>
  </si>
  <si>
    <t>ASML NA Equity</t>
  </si>
  <si>
    <t>FUR NA Equity</t>
  </si>
  <si>
    <t>HEIA NA Equity</t>
  </si>
  <si>
    <t>KPN NA Equity</t>
  </si>
  <si>
    <t>LIGHT NA Equity</t>
  </si>
  <si>
    <t>RDSA NA Equity</t>
  </si>
  <si>
    <t>WKL NA Equity</t>
  </si>
  <si>
    <t>ACE IM Equity</t>
  </si>
  <si>
    <t>BMPS IM Equity</t>
  </si>
  <si>
    <t>CERV IM Equity</t>
  </si>
  <si>
    <t>CNHI IM Equity</t>
  </si>
  <si>
    <t>CE IM Equity</t>
  </si>
  <si>
    <t>ENEL IM Equity</t>
  </si>
  <si>
    <t>ENI IM Equity</t>
  </si>
  <si>
    <t>RACE US Equity</t>
  </si>
  <si>
    <t>BGN IM Equity</t>
  </si>
  <si>
    <t>ISP IM Equity</t>
  </si>
  <si>
    <t>MS IM Equity</t>
  </si>
  <si>
    <t>SPM IM Equity</t>
  </si>
  <si>
    <t>SRG IM Equity</t>
  </si>
  <si>
    <t>TIT IM Equity</t>
  </si>
  <si>
    <t>TOD IM Equity</t>
  </si>
  <si>
    <t>UBI IM Equity</t>
  </si>
  <si>
    <t>UCG IM Equity</t>
  </si>
  <si>
    <t>DNB NO Equity</t>
  </si>
  <si>
    <t>NHY NO Equity</t>
  </si>
  <si>
    <t>STL NO Equity</t>
  </si>
  <si>
    <t>STB NO Equity</t>
  </si>
  <si>
    <t>SUBC NO Equity</t>
  </si>
  <si>
    <t>TEL NO Equity</t>
  </si>
  <si>
    <t>YAR NO Equity</t>
  </si>
  <si>
    <t>Koninklijke Ahold Delhaize</t>
  </si>
  <si>
    <t>APERAM</t>
  </si>
  <si>
    <t>ASML Holding</t>
  </si>
  <si>
    <t>Fugro</t>
  </si>
  <si>
    <t>Heineken</t>
  </si>
  <si>
    <t>Koninklijke KPN</t>
  </si>
  <si>
    <t>Philips Lighting</t>
  </si>
  <si>
    <t>Royal Dutch Shell</t>
  </si>
  <si>
    <t>Wolters Kluwer</t>
  </si>
  <si>
    <t>Banca Monte dei Paschi di Siena</t>
  </si>
  <si>
    <t>Cerved Information Solutions</t>
  </si>
  <si>
    <t>CNH Industrial</t>
  </si>
  <si>
    <t>Enel</t>
  </si>
  <si>
    <t>Eni</t>
  </si>
  <si>
    <t>Ferrari</t>
  </si>
  <si>
    <t>Banca Generali</t>
  </si>
  <si>
    <t>Intesa Sanpaolo</t>
  </si>
  <si>
    <t>Mediaset</t>
  </si>
  <si>
    <t>Saipem</t>
  </si>
  <si>
    <t>Snam</t>
  </si>
  <si>
    <t>Telecom Italia SpA/Milano</t>
  </si>
  <si>
    <t>Tod's</t>
  </si>
  <si>
    <t>Unione di Banche Italiane</t>
  </si>
  <si>
    <t>UniCredit</t>
  </si>
  <si>
    <t>DNB</t>
  </si>
  <si>
    <t>Norsk Hydro</t>
  </si>
  <si>
    <t>Statoil</t>
  </si>
  <si>
    <t>Storebrand</t>
  </si>
  <si>
    <t>Subsea 7</t>
  </si>
  <si>
    <t>Telenor</t>
  </si>
  <si>
    <t>Yara</t>
  </si>
  <si>
    <t>MXIM US Equity</t>
  </si>
  <si>
    <t>Maxim Integrated Products</t>
  </si>
  <si>
    <t>2670 JT Equity</t>
  </si>
  <si>
    <t>6857 JT Equity</t>
  </si>
  <si>
    <t>6113 JT Equity</t>
  </si>
  <si>
    <t>3328 HK Equity</t>
  </si>
  <si>
    <t>939 HK Equity</t>
  </si>
  <si>
    <t>317 HK Equity</t>
  </si>
  <si>
    <t>1919 HK Equity</t>
  </si>
  <si>
    <t>6383 JT Equity</t>
  </si>
  <si>
    <t>8750 JT Equity</t>
  </si>
  <si>
    <t>6141 JT Equity</t>
  </si>
  <si>
    <t>2730 JT Equity</t>
  </si>
  <si>
    <t>6954 JT Equity</t>
  </si>
  <si>
    <t>8871 JT Equity</t>
  </si>
  <si>
    <t>1808 JT Equity</t>
  </si>
  <si>
    <t>388 HK Equity</t>
  </si>
  <si>
    <t>3099 JT Equity</t>
  </si>
  <si>
    <t>7202 JT Equity</t>
  </si>
  <si>
    <t>7181 JT Equity</t>
  </si>
  <si>
    <t>8953 JT Equity</t>
  </si>
  <si>
    <t>JM SP Equity</t>
  </si>
  <si>
    <t>7012 JT Equity</t>
  </si>
  <si>
    <t>2503 JT Equity</t>
  </si>
  <si>
    <t>8848 JT Equity</t>
  </si>
  <si>
    <t>7261 JT Equity</t>
  </si>
  <si>
    <t>8802 JT Equity</t>
  </si>
  <si>
    <t>8801 JT Equity</t>
  </si>
  <si>
    <t>6981 JT Equity</t>
  </si>
  <si>
    <t>2689 HK Equity</t>
  </si>
  <si>
    <t>5202 JT Equity</t>
  </si>
  <si>
    <t>8951 JT Equity</t>
  </si>
  <si>
    <t>1820 JT Equity</t>
  </si>
  <si>
    <t>8604 JT Equity</t>
  </si>
  <si>
    <t>5401 JT Equity</t>
  </si>
  <si>
    <t>857 HK Equity</t>
  </si>
  <si>
    <t>6963 JT Equity</t>
  </si>
  <si>
    <t>SMSN LI Equity</t>
  </si>
  <si>
    <t>9719 JT Equity</t>
  </si>
  <si>
    <t>3382 JT Equity</t>
  </si>
  <si>
    <t>5002 JT Equity</t>
  </si>
  <si>
    <t>2331 JT Equity</t>
  </si>
  <si>
    <t>16 HK Equity</t>
  </si>
  <si>
    <t>8035 JT Equity</t>
  </si>
  <si>
    <t>6201 JT Equity</t>
  </si>
  <si>
    <t>7203 JT Equity</t>
  </si>
  <si>
    <t>4208 JT Equity</t>
  </si>
  <si>
    <t>UOB SP Equity</t>
  </si>
  <si>
    <t>4689 JT Equity</t>
  </si>
  <si>
    <t>9064 JT Equity</t>
  </si>
  <si>
    <t>2899 HK Equity</t>
  </si>
  <si>
    <t>ABC-Mart</t>
  </si>
  <si>
    <t>Advantest</t>
  </si>
  <si>
    <t>Amada Holdings</t>
  </si>
  <si>
    <t>China Construction Bank</t>
  </si>
  <si>
    <t>Daifuku</t>
  </si>
  <si>
    <t>Dai-ichi Life</t>
  </si>
  <si>
    <t>DMG Mori</t>
  </si>
  <si>
    <t>EDION CORP</t>
  </si>
  <si>
    <t>FANUC</t>
  </si>
  <si>
    <t>Haseko</t>
  </si>
  <si>
    <t>Hong Kong Exchanges and Clearing</t>
  </si>
  <si>
    <t>Isetan Mitsukoshi</t>
  </si>
  <si>
    <t>Isuzu Motors</t>
  </si>
  <si>
    <t>Japan Post Insurance</t>
  </si>
  <si>
    <t>Japan Retail Fund Investment</t>
  </si>
  <si>
    <t>OEI#BK-OEI#Equity#SG#Total</t>
  </si>
  <si>
    <t>Singapore</t>
  </si>
  <si>
    <t>Jardine Matheson Holdings</t>
  </si>
  <si>
    <t>Kawasaki Heavy Industries</t>
  </si>
  <si>
    <t>Kirin Holdings Co</t>
  </si>
  <si>
    <t>Leopalace21</t>
  </si>
  <si>
    <t>Mazda Motor</t>
  </si>
  <si>
    <t>Mitsubishi Estate</t>
  </si>
  <si>
    <t>Mitsui Fudosan</t>
  </si>
  <si>
    <t>Murata Manufacturing</t>
  </si>
  <si>
    <t>Nippon Building Fund</t>
  </si>
  <si>
    <t>Nishimatsu Construction</t>
  </si>
  <si>
    <t>Nomura</t>
  </si>
  <si>
    <t>Nippon Steel &amp; Sumitomo Metal</t>
  </si>
  <si>
    <t>PetroChina</t>
  </si>
  <si>
    <t>Rohm</t>
  </si>
  <si>
    <t>Samsung Electronics -GDR</t>
  </si>
  <si>
    <t>SCSK</t>
  </si>
  <si>
    <t>Seven &amp; i Holdings</t>
  </si>
  <si>
    <t>Showa Shell Sekiyu KK</t>
  </si>
  <si>
    <t>Sohgo Security Services</t>
  </si>
  <si>
    <t>Sun Hung Kai Properties</t>
  </si>
  <si>
    <t>Tokyo Electron</t>
  </si>
  <si>
    <t>Toyota Industries</t>
  </si>
  <si>
    <t>Toyota Motor</t>
  </si>
  <si>
    <t>Ube Industries</t>
  </si>
  <si>
    <t>United Overseas Bank</t>
  </si>
  <si>
    <t>Yahoo Japan</t>
  </si>
  <si>
    <t>Yamato Holdings</t>
  </si>
  <si>
    <t>SGL SJ Equity</t>
  </si>
  <si>
    <t>ASSAB SS Equity</t>
  </si>
  <si>
    <t>ALIV SS Equity</t>
  </si>
  <si>
    <t>ELUXB SS Equity</t>
  </si>
  <si>
    <t>EKTAB SS Equity</t>
  </si>
  <si>
    <t>ENRO SS Equity</t>
  </si>
  <si>
    <t>HMB SS Equity</t>
  </si>
  <si>
    <t>LUPE SS Equity</t>
  </si>
  <si>
    <t>NDA SS Equity</t>
  </si>
  <si>
    <t>SAND SS Equity</t>
  </si>
  <si>
    <t>SK FP Equity</t>
  </si>
  <si>
    <t>SECUB SS Equity</t>
  </si>
  <si>
    <t>SKFB SS Equity</t>
  </si>
  <si>
    <t>SSABA SS Equity</t>
  </si>
  <si>
    <t>SWEDA SS Equity</t>
  </si>
  <si>
    <t>VOLVB SS Equity</t>
  </si>
  <si>
    <t>ABBN SW Equity</t>
  </si>
  <si>
    <t>ADEN SW Equity</t>
  </si>
  <si>
    <t>CLN SW Equity</t>
  </si>
  <si>
    <t>CSGN SW Equity</t>
  </si>
  <si>
    <t>GIVN SW Equity</t>
  </si>
  <si>
    <t>BAER SW Equity</t>
  </si>
  <si>
    <t>KNIN SW Equity</t>
  </si>
  <si>
    <t>LONN SW Equity</t>
  </si>
  <si>
    <t>NOVN SW Equity</t>
  </si>
  <si>
    <t>PGHN SW Equity</t>
  </si>
  <si>
    <t>CFR SW Equity</t>
  </si>
  <si>
    <t>ROG SW Equity</t>
  </si>
  <si>
    <t>SGSN SW Equity</t>
  </si>
  <si>
    <t>SIK SW Equity</t>
  </si>
  <si>
    <t>UBSG SW Equity</t>
  </si>
  <si>
    <t>ZURN SW Equity</t>
  </si>
  <si>
    <t>Sibanye Gold</t>
  </si>
  <si>
    <t>Assa Abloy</t>
  </si>
  <si>
    <t>Autoliv -SDR</t>
  </si>
  <si>
    <t>Electrolux</t>
  </si>
  <si>
    <t>Elekta</t>
  </si>
  <si>
    <t>Eniro</t>
  </si>
  <si>
    <t>Hennes &amp; Mauritz</t>
  </si>
  <si>
    <t>Lundin Petroleum</t>
  </si>
  <si>
    <t>Nordea Bank</t>
  </si>
  <si>
    <t>Sandvik</t>
  </si>
  <si>
    <t>SEB</t>
  </si>
  <si>
    <t>Securitas</t>
  </si>
  <si>
    <t>SKF</t>
  </si>
  <si>
    <t>Swedbank</t>
  </si>
  <si>
    <t>Volvo</t>
  </si>
  <si>
    <t>ABB</t>
  </si>
  <si>
    <t>Adecco</t>
  </si>
  <si>
    <t>Clariant</t>
  </si>
  <si>
    <t>Credit Suisse</t>
  </si>
  <si>
    <t>Givaudan</t>
  </si>
  <si>
    <t>Julius Baer Group</t>
  </si>
  <si>
    <t>Kuehne + Nagel</t>
  </si>
  <si>
    <t>Lonza</t>
  </si>
  <si>
    <t>Novartis</t>
  </si>
  <si>
    <t>Partners Group Holding</t>
  </si>
  <si>
    <t>Cie Financiere Richemont</t>
  </si>
  <si>
    <t>Roche Holding-Non Voting</t>
  </si>
  <si>
    <t>SGS</t>
  </si>
  <si>
    <t>Sika</t>
  </si>
  <si>
    <t>UBS</t>
  </si>
  <si>
    <t>Zurich Insurance</t>
  </si>
  <si>
    <t>AMD US Equity</t>
  </si>
  <si>
    <t>AGCO US Equity</t>
  </si>
  <si>
    <t>AEM CN Equity</t>
  </si>
  <si>
    <t>AGN US Equity</t>
  </si>
  <si>
    <t>GOOGL US Equity</t>
  </si>
  <si>
    <t>AXP US Equity</t>
  </si>
  <si>
    <t>T US Equity</t>
  </si>
  <si>
    <t>ATH CN Equity</t>
  </si>
  <si>
    <t>ALV US Equity</t>
  </si>
  <si>
    <t>BAC US Equity</t>
  </si>
  <si>
    <t>BA US Equity</t>
  </si>
  <si>
    <t>BVN US Equity</t>
  </si>
  <si>
    <t>CHTR US Equity</t>
  </si>
  <si>
    <t>CVX US Equity</t>
  </si>
  <si>
    <t>CMG US Equity</t>
  </si>
  <si>
    <t>SCHW US Equity</t>
  </si>
  <si>
    <t>CSCO US Equity</t>
  </si>
  <si>
    <t>C US Equity</t>
  </si>
  <si>
    <t>CNA US Equity</t>
  </si>
  <si>
    <t>DHI US Equity</t>
  </si>
  <si>
    <t>DAN US Equity</t>
  </si>
  <si>
    <t>DHT US Equity</t>
  </si>
  <si>
    <t>EXP US Equity</t>
  </si>
  <si>
    <t>EBAY US Equity</t>
  </si>
  <si>
    <t>EOG US Equity</t>
  </si>
  <si>
    <t>XOM US Equity</t>
  </si>
  <si>
    <t>FAF US Equity</t>
  </si>
  <si>
    <t>FIBK US Equity</t>
  </si>
  <si>
    <t>FL US Equity</t>
  </si>
  <si>
    <t>FNV CN Equity</t>
  </si>
  <si>
    <t>FCX US Equity</t>
  </si>
  <si>
    <t>GE US Equity</t>
  </si>
  <si>
    <t>GM US Equity</t>
  </si>
  <si>
    <t>GS US Equity</t>
  </si>
  <si>
    <t>HAL US Equity</t>
  </si>
  <si>
    <t>IBM US Equity</t>
  </si>
  <si>
    <t>ILMN US Equity</t>
  </si>
  <si>
    <t>EEM US Equity</t>
  </si>
  <si>
    <t>JPM US Equity</t>
  </si>
  <si>
    <t>KBH US Equity</t>
  </si>
  <si>
    <t>KNX US Equity</t>
  </si>
  <si>
    <t>LBTYA US Equity</t>
  </si>
  <si>
    <t>LEN US Equity</t>
  </si>
  <si>
    <t>LPX US Equity</t>
  </si>
  <si>
    <t>LYB US Equity</t>
  </si>
  <si>
    <t>MAS US Equity</t>
  </si>
  <si>
    <t>MU US Equity</t>
  </si>
  <si>
    <t>MSCC US Equity</t>
  </si>
  <si>
    <t>MS US Equity</t>
  </si>
  <si>
    <t>NWL US Equity</t>
  </si>
  <si>
    <t>NTRI US Equity</t>
  </si>
  <si>
    <t>NVDA US Equity</t>
  </si>
  <si>
    <t>NVR US Equity</t>
  </si>
  <si>
    <t>ORCL US Equity</t>
  </si>
  <si>
    <t>PCAR US Equity</t>
  </si>
  <si>
    <t>PANW US Equity</t>
  </si>
  <si>
    <t>PBR US Equity</t>
  </si>
  <si>
    <t>PXD US Equity</t>
  </si>
  <si>
    <t>POL US Equity</t>
  </si>
  <si>
    <t>PHM US Equity</t>
  </si>
  <si>
    <t>RICHT HB Equity</t>
  </si>
  <si>
    <t>RY CN Equity</t>
  </si>
  <si>
    <t>RGLD US Equity</t>
  </si>
  <si>
    <t>CRM US Equity</t>
  </si>
  <si>
    <t>STI US Equity</t>
  </si>
  <si>
    <t>TTM US Equity</t>
  </si>
  <si>
    <t>TIF US Equity</t>
  </si>
  <si>
    <t>USG US Equity</t>
  </si>
  <si>
    <t>UA US Equity</t>
  </si>
  <si>
    <t>VALE3 BS Equity</t>
  </si>
  <si>
    <t>VZ US Equity</t>
  </si>
  <si>
    <t>WFC US Equity</t>
  </si>
  <si>
    <t>WHR US Equity</t>
  </si>
  <si>
    <t>WYNN US Equity</t>
  </si>
  <si>
    <t>Advanced Micro Devices</t>
  </si>
  <si>
    <t>AGCO</t>
  </si>
  <si>
    <t>Agnico-Eagle Mines</t>
  </si>
  <si>
    <t>Allergan</t>
  </si>
  <si>
    <t>Alphabet</t>
  </si>
  <si>
    <t>American Express</t>
  </si>
  <si>
    <t>AT&amp;T</t>
  </si>
  <si>
    <t>Athabasca Oil Corp</t>
  </si>
  <si>
    <t>Autoliv</t>
  </si>
  <si>
    <t>Bank of America</t>
  </si>
  <si>
    <t>Boeing</t>
  </si>
  <si>
    <t>Cia de Minas Buenaventura -ADR</t>
  </si>
  <si>
    <t>Charter Communications</t>
  </si>
  <si>
    <t>Chevron Corp</t>
  </si>
  <si>
    <t>Chipotle Mexican Grill</t>
  </si>
  <si>
    <t>Charles Schwab</t>
  </si>
  <si>
    <t>Cisco Systems</t>
  </si>
  <si>
    <t>Citigroup</t>
  </si>
  <si>
    <t>CNA Financial Corp</t>
  </si>
  <si>
    <t>DR Horton</t>
  </si>
  <si>
    <t>Dana Holding Corp</t>
  </si>
  <si>
    <t>DHT</t>
  </si>
  <si>
    <t>Eagle Materials</t>
  </si>
  <si>
    <t>eBay</t>
  </si>
  <si>
    <t>EOG Resources</t>
  </si>
  <si>
    <t>Exxon Mobil</t>
  </si>
  <si>
    <t>First American Financial</t>
  </si>
  <si>
    <t>First Interstate Bancsystem-Non Voting</t>
  </si>
  <si>
    <t>Foot Locker</t>
  </si>
  <si>
    <t>Franco-Nevada</t>
  </si>
  <si>
    <t>Freeport-McMoRan</t>
  </si>
  <si>
    <t>General Electric</t>
  </si>
  <si>
    <t>General Motors</t>
  </si>
  <si>
    <t>Goldman Sachs</t>
  </si>
  <si>
    <t>Halliburton</t>
  </si>
  <si>
    <t>International Business Machines</t>
  </si>
  <si>
    <t>Illumina</t>
  </si>
  <si>
    <t>JPMorgan Chase &amp;</t>
  </si>
  <si>
    <t>KB Home</t>
  </si>
  <si>
    <t>Knight Transportation</t>
  </si>
  <si>
    <t>Liberty Global</t>
  </si>
  <si>
    <t>Lennar</t>
  </si>
  <si>
    <t>Louisiana-Pacific</t>
  </si>
  <si>
    <t>LyondellBasell Industries</t>
  </si>
  <si>
    <t>Masco</t>
  </si>
  <si>
    <t>Micron Technology</t>
  </si>
  <si>
    <t>Microsemi</t>
  </si>
  <si>
    <t>Morgan Stanley</t>
  </si>
  <si>
    <t>Newell Rubbermaid</t>
  </si>
  <si>
    <t>Nutrisystem</t>
  </si>
  <si>
    <t>NVIDIA</t>
  </si>
  <si>
    <t>NVR</t>
  </si>
  <si>
    <t>Oracle</t>
  </si>
  <si>
    <t>PACCAR</t>
  </si>
  <si>
    <t>Palo Alto Networks</t>
  </si>
  <si>
    <t>Petroleo Brasileiro -ADR</t>
  </si>
  <si>
    <t>Pioneer Natural Resources Co</t>
  </si>
  <si>
    <t>PolyOne</t>
  </si>
  <si>
    <t>PulteGroup</t>
  </si>
  <si>
    <t>Royal Bank of Canada</t>
  </si>
  <si>
    <t>Royal Gold</t>
  </si>
  <si>
    <t>salesforce.com</t>
  </si>
  <si>
    <t>SunTrust Banks</t>
  </si>
  <si>
    <t>Tata Motors -ADR</t>
  </si>
  <si>
    <t>Tiffany &amp;</t>
  </si>
  <si>
    <t>USG Corp</t>
  </si>
  <si>
    <t>Under Armour C</t>
  </si>
  <si>
    <t>Vale</t>
  </si>
  <si>
    <t>Verizon Communications</t>
  </si>
  <si>
    <t>Wells Fargo &amp;</t>
  </si>
  <si>
    <t>Whirlpool</t>
  </si>
  <si>
    <t>Wynn Resorts</t>
  </si>
  <si>
    <t>III LN Equity</t>
  </si>
  <si>
    <t>ADM LN Equity</t>
  </si>
  <si>
    <t>AGK LN Equity</t>
  </si>
  <si>
    <t>AHT LN Equity</t>
  </si>
  <si>
    <t>ABF LN Equity</t>
  </si>
  <si>
    <t>AZN LN Equity</t>
  </si>
  <si>
    <t>AV/ LN Equity</t>
  </si>
  <si>
    <t>BBY LN Equity</t>
  </si>
  <si>
    <t>BIRG ID Equity</t>
  </si>
  <si>
    <t>BATS LN Equity</t>
  </si>
  <si>
    <t>BLT LN Equity</t>
  </si>
  <si>
    <t>BOO LN Equity</t>
  </si>
  <si>
    <t>BP/ LN Equity</t>
  </si>
  <si>
    <t>BLND LN Equity</t>
  </si>
  <si>
    <t>BVIC LN Equity</t>
  </si>
  <si>
    <t>BT/A LN Equity</t>
  </si>
  <si>
    <t>BRBY LN Equity</t>
  </si>
  <si>
    <t>CCR LN Equity</t>
  </si>
  <si>
    <t>CNE LN Equity</t>
  </si>
  <si>
    <t>CPI LN Equity</t>
  </si>
  <si>
    <t>CCL LN Equity</t>
  </si>
  <si>
    <t>CPR LN Equity</t>
  </si>
  <si>
    <t>CNA LN Equity</t>
  </si>
  <si>
    <t>CIR LN Equity</t>
  </si>
  <si>
    <t>CLNR LN Equity</t>
  </si>
  <si>
    <t>COB LN Equity</t>
  </si>
  <si>
    <t>CPG LN Equity</t>
  </si>
  <si>
    <t>CRH LN Equity</t>
  </si>
  <si>
    <t>DCG LN Equity</t>
  </si>
  <si>
    <t>DCC LN Equity</t>
  </si>
  <si>
    <t>DGE LN Equity</t>
  </si>
  <si>
    <t>DC/ LN Equity</t>
  </si>
  <si>
    <t>DRX LN Equity</t>
  </si>
  <si>
    <t>EZJ LN Equity</t>
  </si>
  <si>
    <t>EDR LN Equity</t>
  </si>
  <si>
    <t>ECM LN Equity</t>
  </si>
  <si>
    <t>EIG LN Equity</t>
  </si>
  <si>
    <t>EXPN LN Equity</t>
  </si>
  <si>
    <t>FERG LN Equity</t>
  </si>
  <si>
    <t>FTC LN Equity</t>
  </si>
  <si>
    <t>FGP LN Equity</t>
  </si>
  <si>
    <t>FCCN LN Equity</t>
  </si>
  <si>
    <t>GFS LN Equity</t>
  </si>
  <si>
    <t>GKN LN Equity</t>
  </si>
  <si>
    <t>GSK LN Equity</t>
  </si>
  <si>
    <t>GLEN LN Equity</t>
  </si>
  <si>
    <t>GBS LN Equity</t>
  </si>
  <si>
    <t>HSP LN Equity</t>
  </si>
  <si>
    <t>HAS LN Equity</t>
  </si>
  <si>
    <t>HSX LN Equity</t>
  </si>
  <si>
    <t>HSBA LN Equity</t>
  </si>
  <si>
    <t>HUR LN Equity</t>
  </si>
  <si>
    <t>IAG LN Equity</t>
  </si>
  <si>
    <t>IBST LN Equity</t>
  </si>
  <si>
    <t>IMI LN Equity</t>
  </si>
  <si>
    <t>IMM LN Equity</t>
  </si>
  <si>
    <t>IMB LN Equity</t>
  </si>
  <si>
    <t>ISAT LN Equity</t>
  </si>
  <si>
    <t>IPF LN Equity</t>
  </si>
  <si>
    <t>ITRK LN Equity</t>
  </si>
  <si>
    <t>INVP LN Equity</t>
  </si>
  <si>
    <t>ITM LN Equity</t>
  </si>
  <si>
    <t>JLT LN  Equity</t>
  </si>
  <si>
    <t>JMAT LN Equity</t>
  </si>
  <si>
    <t>JPR LN Equity</t>
  </si>
  <si>
    <t>KGF LN Equity</t>
  </si>
  <si>
    <t>LCL LN Equity</t>
  </si>
  <si>
    <t>LGEN LN Equity</t>
  </si>
  <si>
    <t>LLOY LN Equity</t>
  </si>
  <si>
    <t>LSE LN Equity</t>
  </si>
  <si>
    <t>LMI LN Equity</t>
  </si>
  <si>
    <t>MKS LN Equity</t>
  </si>
  <si>
    <t>MRO LN Equity</t>
  </si>
  <si>
    <t>MAB LN Equity</t>
  </si>
  <si>
    <t>MRW LN Equity</t>
  </si>
  <si>
    <t>MTC LN Equity</t>
  </si>
  <si>
    <t>NG/ LN Equity</t>
  </si>
  <si>
    <t>NXT LN Equity</t>
  </si>
  <si>
    <t>OCDO LN Equity</t>
  </si>
  <si>
    <t>PAG LN Equity</t>
  </si>
  <si>
    <t>PSN LN Equity</t>
  </si>
  <si>
    <t>PFC LN Equity</t>
  </si>
  <si>
    <t>POG LN Equity</t>
  </si>
  <si>
    <t>PFD LN Equity</t>
  </si>
  <si>
    <t>PFG LN Equity</t>
  </si>
  <si>
    <t>PRU LN Equity</t>
  </si>
  <si>
    <t>QQ/ LN Equity</t>
  </si>
  <si>
    <t>RPT LN Equity</t>
  </si>
  <si>
    <t>REL LN Equity</t>
  </si>
  <si>
    <t>RTO LN Equity</t>
  </si>
  <si>
    <t>RMV LN Equity</t>
  </si>
  <si>
    <t>RIO LN Equity</t>
  </si>
  <si>
    <t>RKH LN Equity</t>
  </si>
  <si>
    <t>RBS LN Equity</t>
  </si>
  <si>
    <t>RDSA LN Equity</t>
  </si>
  <si>
    <t>RDSB LN Equity</t>
  </si>
  <si>
    <t>RMG LN Equity</t>
  </si>
  <si>
    <t>RSA LN Equity</t>
  </si>
  <si>
    <t>RYA LN Equity</t>
  </si>
  <si>
    <t>SGE LN Equity</t>
  </si>
  <si>
    <t>SBRY LN Equity</t>
  </si>
  <si>
    <t>SVS LN Equity</t>
  </si>
  <si>
    <t>SDR LN Equity</t>
  </si>
  <si>
    <t>SRP LN Equity</t>
  </si>
  <si>
    <t>SHP LN Equity</t>
  </si>
  <si>
    <t>SMS LN Equity</t>
  </si>
  <si>
    <t>SN/ LN Equity</t>
  </si>
  <si>
    <t>SMIN LN Equity</t>
  </si>
  <si>
    <t>SOPH LN Equity</t>
  </si>
  <si>
    <t>SPD LN Equity</t>
  </si>
  <si>
    <t>SSE LN Equity</t>
  </si>
  <si>
    <t>STJ LN Equity</t>
  </si>
  <si>
    <t>SGC LN Equity</t>
  </si>
  <si>
    <t>STAN LN Equity</t>
  </si>
  <si>
    <t>STVG LN Equity</t>
  </si>
  <si>
    <t>TSCO LN Equity</t>
  </si>
  <si>
    <t>TCG LN Equity</t>
  </si>
  <si>
    <t>TNI LN Equity</t>
  </si>
  <si>
    <t>ULVR LN Equity</t>
  </si>
  <si>
    <t>UU/ LN Equity</t>
  </si>
  <si>
    <t>VEC LN Equity</t>
  </si>
  <si>
    <t>VED LN Equity</t>
  </si>
  <si>
    <t>VCT LN Equity</t>
  </si>
  <si>
    <t>WEIR LN Equity</t>
  </si>
  <si>
    <t>WMH LN Equity</t>
  </si>
  <si>
    <t>3i Group</t>
  </si>
  <si>
    <t>Admiral</t>
  </si>
  <si>
    <t>Aggreko</t>
  </si>
  <si>
    <t>Ashtead</t>
  </si>
  <si>
    <t>Associated British Foods</t>
  </si>
  <si>
    <t>AstraZeneca</t>
  </si>
  <si>
    <t>Aviva</t>
  </si>
  <si>
    <t>Balfour Beatty</t>
  </si>
  <si>
    <t>British American Tobacco</t>
  </si>
  <si>
    <t>BHP Billiton</t>
  </si>
  <si>
    <t>boohoo.com</t>
  </si>
  <si>
    <t>BP</t>
  </si>
  <si>
    <t>British Land Co</t>
  </si>
  <si>
    <t>Britvic</t>
  </si>
  <si>
    <t>BT</t>
  </si>
  <si>
    <t>Burberry Group</t>
  </si>
  <si>
    <t>C&amp;C Group</t>
  </si>
  <si>
    <t>Cairn Energy</t>
  </si>
  <si>
    <t>Capita</t>
  </si>
  <si>
    <t>Carnival</t>
  </si>
  <si>
    <t>Carpetright</t>
  </si>
  <si>
    <t>Centrica</t>
  </si>
  <si>
    <t>Circassia Pharmaceuticals</t>
  </si>
  <si>
    <t>Cluff Natural Resources</t>
  </si>
  <si>
    <t>Cobham</t>
  </si>
  <si>
    <t>Compass</t>
  </si>
  <si>
    <t>CRH - GBP</t>
  </si>
  <si>
    <t>Dairy Crest</t>
  </si>
  <si>
    <t>DCC</t>
  </si>
  <si>
    <t>Diageo</t>
  </si>
  <si>
    <t>Dixons Carphone</t>
  </si>
  <si>
    <t>Drax Group</t>
  </si>
  <si>
    <t>easyJet</t>
  </si>
  <si>
    <t>Egdon Resources</t>
  </si>
  <si>
    <t>Electrocomponents</t>
  </si>
  <si>
    <t>Experian</t>
  </si>
  <si>
    <t>Wolseley</t>
  </si>
  <si>
    <t>FILTRONIC PLC</t>
  </si>
  <si>
    <t>Firstgroup</t>
  </si>
  <si>
    <t>FRENCH CONNECTION GROUP PLC</t>
  </si>
  <si>
    <t>G4S</t>
  </si>
  <si>
    <t>GKN</t>
  </si>
  <si>
    <t>GlaxoSmithKline</t>
  </si>
  <si>
    <t>Glencore</t>
  </si>
  <si>
    <t>Gold Bullion Securities</t>
  </si>
  <si>
    <t>Hargreaves Services</t>
  </si>
  <si>
    <t>Hays</t>
  </si>
  <si>
    <t>Hiscox</t>
  </si>
  <si>
    <t>HSBC</t>
  </si>
  <si>
    <t>Hurricane Energy</t>
  </si>
  <si>
    <t>International Consolidated Airlines</t>
  </si>
  <si>
    <t>Ibstock</t>
  </si>
  <si>
    <t>IMI</t>
  </si>
  <si>
    <t>ImmuPharma</t>
  </si>
  <si>
    <t>Imperial Brands</t>
  </si>
  <si>
    <t>Inmarsat</t>
  </si>
  <si>
    <t>International Personal Finance</t>
  </si>
  <si>
    <t>Intertek Group</t>
  </si>
  <si>
    <t>Investec</t>
  </si>
  <si>
    <t>Jardine Lloyd Thompson Group</t>
  </si>
  <si>
    <t>Johnson Matthey</t>
  </si>
  <si>
    <t>Johnston Press</t>
  </si>
  <si>
    <t>Kingfisher</t>
  </si>
  <si>
    <t>Ladbrokes</t>
  </si>
  <si>
    <t>Legal &amp; General Group</t>
  </si>
  <si>
    <t>Lloyds Banking</t>
  </si>
  <si>
    <t>London Stock Exchange Group</t>
  </si>
  <si>
    <t>Lonmin</t>
  </si>
  <si>
    <t>Marks &amp; Spencer</t>
  </si>
  <si>
    <t>Mitchells &amp; Butlers</t>
  </si>
  <si>
    <t>WM Morrison Supermarkets</t>
  </si>
  <si>
    <t>National Grid</t>
  </si>
  <si>
    <t>Next</t>
  </si>
  <si>
    <t>Ocado</t>
  </si>
  <si>
    <t>Paragon Group of Cos</t>
  </si>
  <si>
    <t>Persimmon</t>
  </si>
  <si>
    <t>Petrofac</t>
  </si>
  <si>
    <t>Petropavlovsk</t>
  </si>
  <si>
    <t>Premier Foods</t>
  </si>
  <si>
    <t>Provident Financial</t>
  </si>
  <si>
    <t>Prudential</t>
  </si>
  <si>
    <t>QinetiQ Group</t>
  </si>
  <si>
    <t>Reed Elsevier PLC</t>
  </si>
  <si>
    <t>Rentokil Initial</t>
  </si>
  <si>
    <t>Rightmove</t>
  </si>
  <si>
    <t>Rio Tinto</t>
  </si>
  <si>
    <t>Rockhopper Exploration</t>
  </si>
  <si>
    <t>Royal Bank of Scotland</t>
  </si>
  <si>
    <t>Royal Dutch Shell - B SHS</t>
  </si>
  <si>
    <t>Royal Mail</t>
  </si>
  <si>
    <t>RSA Insurance</t>
  </si>
  <si>
    <t>Ryanair</t>
  </si>
  <si>
    <t>The Sage Group</t>
  </si>
  <si>
    <t>J Sainsbury</t>
  </si>
  <si>
    <t>SAVILLS PLC</t>
  </si>
  <si>
    <t>Schroders</t>
  </si>
  <si>
    <t>Serco</t>
  </si>
  <si>
    <t>Shire</t>
  </si>
  <si>
    <t>Smart Metering Systems</t>
  </si>
  <si>
    <t>Smith &amp; Nephew</t>
  </si>
  <si>
    <t>Smiths</t>
  </si>
  <si>
    <t>Sophos</t>
  </si>
  <si>
    <t>Sports Direct</t>
  </si>
  <si>
    <t>SSE</t>
  </si>
  <si>
    <t>St James's Place</t>
  </si>
  <si>
    <t>Stagecoach Group</t>
  </si>
  <si>
    <t>Standard Chartered</t>
  </si>
  <si>
    <t>STV</t>
  </si>
  <si>
    <t>Tesco</t>
  </si>
  <si>
    <t>Thomas Cook Group</t>
  </si>
  <si>
    <t>Trinity Mirror</t>
  </si>
  <si>
    <t>Unilever</t>
  </si>
  <si>
    <t>United Utilities Group</t>
  </si>
  <si>
    <t>Vectura</t>
  </si>
  <si>
    <t>Vedanta Resources</t>
  </si>
  <si>
    <t>Victrex</t>
  </si>
  <si>
    <t>The Weir Group</t>
  </si>
  <si>
    <t>William Hill</t>
  </si>
  <si>
    <t>AGFA-Gevaert</t>
  </si>
  <si>
    <t>Fromageries Bel</t>
  </si>
  <si>
    <t>Air Berlin</t>
  </si>
  <si>
    <t>Rheinmetall</t>
  </si>
  <si>
    <t>RHOEN-KLINIKUM</t>
  </si>
  <si>
    <t>SGL Carbon</t>
  </si>
  <si>
    <t>Software</t>
  </si>
  <si>
    <t>Bank of Communications</t>
  </si>
  <si>
    <t>COSCO SHIPPING Holdings</t>
  </si>
  <si>
    <t>CSSC Offshore and Marine Engineering</t>
  </si>
  <si>
    <t>iShares FTSE A50 China Index ETF</t>
  </si>
  <si>
    <t>Nine Dragons Paper</t>
  </si>
  <si>
    <t>Zijin Mining</t>
  </si>
  <si>
    <t>Richter Gedeon</t>
  </si>
  <si>
    <t>ACEA</t>
  </si>
  <si>
    <t>Credito Emiliano</t>
  </si>
  <si>
    <t>Goldcrest</t>
  </si>
  <si>
    <t>Nippon Sheet Glass</t>
  </si>
  <si>
    <t>Acerinox</t>
  </si>
  <si>
    <t>SSAB A</t>
  </si>
  <si>
    <t>Enterprise Inns</t>
  </si>
  <si>
    <t>ITM Power</t>
  </si>
  <si>
    <t>Mothercare</t>
  </si>
  <si>
    <t>Regal Petroleum</t>
  </si>
  <si>
    <t>Rolls-Royce Holdings</t>
  </si>
  <si>
    <t>G A Comdty</t>
  </si>
  <si>
    <t>JBA Comdty</t>
  </si>
  <si>
    <t>RXA Comdty</t>
  </si>
  <si>
    <t>IKA Comdty</t>
  </si>
  <si>
    <t>TYA Comdty</t>
  </si>
  <si>
    <t>BTSA Comdty</t>
  </si>
  <si>
    <t>USA Comdty</t>
  </si>
  <si>
    <t>GCA Comdty</t>
  </si>
  <si>
    <t>SIA Comdty</t>
  </si>
  <si>
    <t>PLA Comdty</t>
  </si>
  <si>
    <t>W A Comdty</t>
  </si>
  <si>
    <t>CLA Comdty</t>
  </si>
  <si>
    <t>SBA Comdty</t>
  </si>
  <si>
    <t>Melrose Industries</t>
  </si>
  <si>
    <t>WEED CN Equity</t>
  </si>
  <si>
    <t>Canopy Growth</t>
  </si>
  <si>
    <t>Macro</t>
  </si>
  <si>
    <t>FX</t>
  </si>
  <si>
    <t>% Book</t>
  </si>
  <si>
    <t>% Fund</t>
  </si>
  <si>
    <t xml:space="preserve">Relative </t>
  </si>
  <si>
    <t>Fund</t>
  </si>
  <si>
    <t>Net Equity (Book)</t>
  </si>
  <si>
    <t>ML (Fund)</t>
  </si>
  <si>
    <t>Control</t>
  </si>
  <si>
    <t>#MNEMONICS#</t>
  </si>
  <si>
    <t>hedged</t>
  </si>
  <si>
    <t>SWAN####Total</t>
  </si>
  <si>
    <t>ALEG####Total</t>
  </si>
  <si>
    <t>i</t>
  </si>
  <si>
    <t>Instrument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</si>
</sst>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43" formatCode="_-* #,##0.00_-;\-* #,##0.00_-;_-* &quot;-&quot;??_-;_-@_-"/>
    <numFmt numFmtId="164" formatCode="_-* #,##0_-;\-* #,##0_-;_-* &quot;-&quot;??_-;_-@_-"/>
    <numFmt numFmtId="165" formatCode="_-* #,##0.0000_-;\-* #,##0.0000_-;_-* &quot;-&quot;??_-;_-@_-"/>
    <numFmt numFmtId="166" formatCode="#,##0;[Red]#,##0"/>
    <numFmt numFmtId="167" formatCode="\+0.00%;[Red]\-0.00%"/>
    <numFmt numFmtId="168" formatCode="#,##0.00&quot; &quot;;[Red]\-#,##0.00&quot; &quot;"/>
    <numFmt numFmtId="169" formatCode="#,##0_ ;[Red]\-#,##0\ "/>
    <numFmt numFmtId="170" formatCode="dd\-mmm\-yyyy"/>
    <numFmt numFmtId="171" formatCode="0.0000"/>
    <numFmt numFmtId="172" formatCode="#,##0.00_ ;[Red]\-#,##0.00\ 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rgb="FF002060"/>
      <name val="Arial"/>
      <family val="2"/>
    </font>
    <font>
      <b/>
      <sz val="9"/>
      <color theme="1"/>
      <name val="Arial"/>
      <family val="2"/>
    </font>
    <font>
      <b/>
      <sz val="9"/>
      <color rgb="FF002060"/>
      <name val="Arial"/>
      <family val="2"/>
    </font>
    <font>
      <sz val="9"/>
      <color rgb="FF0000FF"/>
      <name val="Arial"/>
      <family val="2"/>
    </font>
    <font>
      <sz val="9"/>
      <color rgb="FF222222"/>
      <name val="Arial"/>
      <family val="2"/>
    </font>
    <font>
      <b/>
      <sz val="9"/>
      <color rgb="FF0000FF"/>
      <name val="Arial"/>
      <family val="2"/>
    </font>
    <font>
      <i/>
      <sz val="9"/>
      <color theme="1"/>
      <name val="Arial"/>
      <family val="2"/>
    </font>
    <font>
      <i/>
      <sz val="9"/>
      <color rgb="FF0000FF"/>
      <name val="Arial"/>
      <family val="2"/>
    </font>
    <font>
      <b/>
      <i/>
      <sz val="9"/>
      <color theme="1"/>
      <name val="Arial"/>
      <family val="2"/>
    </font>
    <font>
      <b/>
      <i/>
      <sz val="9"/>
      <color rgb="FF002060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</borders>
  <cellStyleXfs count="11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9" fontId="2" fillId="0" borderId="0">
      <alignment horizontal="right"/>
    </xf>
    <xf numFmtId="169" fontId="2" fillId="0" borderId="6">
      <alignment horizontal="right"/>
    </xf>
    <xf numFmtId="167" fontId="6" fillId="0" borderId="0">
      <alignment horizontal="right"/>
    </xf>
    <xf numFmtId="43" fontId="6" fillId="0" borderId="0"/>
    <xf numFmtId="165" fontId="2" fillId="0" borderId="0"/>
    <xf numFmtId="43" fontId="2" fillId="0" borderId="0"/>
    <xf numFmtId="2" fontId="2" fillId="0" borderId="0"/>
    <xf numFmtId="166" fontId="2" fillId="0" borderId="0"/>
  </cellStyleXfs>
  <cellXfs count="347">
    <xf numFmtId="0" fontId="0" fillId="0" borderId="0" xfId="0"/>
    <xf numFmtId="0" fontId="2" fillId="0" borderId="0" xfId="0" applyFont="1"/>
    <xf numFmtId="43" fontId="2" fillId="0" borderId="0" xfId="1" applyFont="1"/>
    <xf numFmtId="164" fontId="2" fillId="0" borderId="0" xfId="1" applyNumberFormat="1" applyFont="1"/>
    <xf numFmtId="165" fontId="2" fillId="0" borderId="0" xfId="1" applyNumberFormat="1" applyFont="1"/>
    <xf numFmtId="0" fontId="4" fillId="0" borderId="0" xfId="0" applyFont="1"/>
    <xf numFmtId="43" fontId="2" fillId="0" borderId="1" xfId="1" applyFont="1" applyBorder="1"/>
    <xf numFmtId="166" fontId="2" fillId="0" borderId="0" xfId="1" applyNumberFormat="1" applyFont="1"/>
    <xf numFmtId="167" fontId="6" fillId="0" borderId="0" xfId="2" applyNumberFormat="1" applyFont="1"/>
    <xf numFmtId="167" fontId="6" fillId="0" borderId="1" xfId="2" applyNumberFormat="1" applyFont="1" applyBorder="1"/>
    <xf numFmtId="168" fontId="3" fillId="0" borderId="0" xfId="1" applyNumberFormat="1" applyFont="1"/>
    <xf numFmtId="168" fontId="5" fillId="0" borderId="1" xfId="1" applyNumberFormat="1" applyFont="1" applyBorder="1"/>
    <xf numFmtId="0" fontId="2" fillId="0" borderId="1" xfId="0" applyFont="1" applyBorder="1"/>
    <xf numFmtId="165" fontId="2" fillId="0" borderId="1" xfId="1" applyNumberFormat="1" applyFont="1" applyBorder="1"/>
    <xf numFmtId="0" fontId="2" fillId="0" borderId="2" xfId="0" applyFont="1" applyBorder="1"/>
    <xf numFmtId="43" fontId="2" fillId="0" borderId="2" xfId="1" applyFont="1" applyBorder="1"/>
    <xf numFmtId="165" fontId="2" fillId="0" borderId="2" xfId="1" applyNumberFormat="1" applyFont="1" applyBorder="1"/>
    <xf numFmtId="0" fontId="2" fillId="0" borderId="0" xfId="0" applyFont="1" applyBorder="1"/>
    <xf numFmtId="43" fontId="2" fillId="0" borderId="0" xfId="1" applyFont="1" applyBorder="1"/>
    <xf numFmtId="165" fontId="2" fillId="0" borderId="0" xfId="1" applyNumberFormat="1" applyFont="1" applyBorder="1"/>
    <xf numFmtId="168" fontId="6" fillId="0" borderId="0" xfId="1" applyNumberFormat="1" applyFont="1"/>
    <xf numFmtId="168" fontId="6" fillId="0" borderId="1" xfId="1" applyNumberFormat="1" applyFont="1" applyBorder="1"/>
    <xf numFmtId="168" fontId="6" fillId="0" borderId="0" xfId="1" applyNumberFormat="1" applyFont="1" applyBorder="1"/>
    <xf numFmtId="169" fontId="2" fillId="0" borderId="0" xfId="1" applyNumberFormat="1" applyFont="1" applyAlignment="1">
      <alignment horizontal="right"/>
    </xf>
    <xf numFmtId="169" fontId="4" fillId="0" borderId="0" xfId="1" applyNumberFormat="1" applyFont="1" applyAlignment="1">
      <alignment horizontal="right"/>
    </xf>
    <xf numFmtId="169" fontId="2" fillId="0" borderId="1" xfId="1" applyNumberFormat="1" applyFont="1" applyBorder="1" applyAlignment="1">
      <alignment horizontal="right"/>
    </xf>
    <xf numFmtId="169" fontId="2" fillId="0" borderId="0" xfId="1" applyNumberFormat="1" applyFont="1" applyBorder="1" applyAlignment="1">
      <alignment horizontal="right"/>
    </xf>
    <xf numFmtId="43" fontId="4" fillId="0" borderId="0" xfId="1" applyFont="1" applyAlignment="1">
      <alignment horizontal="right"/>
    </xf>
    <xf numFmtId="0" fontId="4" fillId="0" borderId="0" xfId="0" applyFont="1" applyAlignment="1">
      <alignment horizontal="right"/>
    </xf>
    <xf numFmtId="165" fontId="4" fillId="0" borderId="0" xfId="1" applyNumberFormat="1" applyFont="1" applyAlignment="1">
      <alignment horizontal="right"/>
    </xf>
    <xf numFmtId="2" fontId="2" fillId="0" borderId="0" xfId="0" applyNumberFormat="1" applyFont="1"/>
    <xf numFmtId="2" fontId="4" fillId="0" borderId="0" xfId="0" applyNumberFormat="1" applyFont="1" applyAlignment="1">
      <alignment horizontal="right"/>
    </xf>
    <xf numFmtId="2" fontId="2" fillId="0" borderId="1" xfId="0" applyNumberFormat="1" applyFont="1" applyBorder="1"/>
    <xf numFmtId="2" fontId="2" fillId="0" borderId="0" xfId="0" applyNumberFormat="1" applyFont="1" applyBorder="1"/>
    <xf numFmtId="166" fontId="4" fillId="0" borderId="0" xfId="1" applyNumberFormat="1" applyFont="1" applyAlignment="1">
      <alignment horizontal="right"/>
    </xf>
    <xf numFmtId="2" fontId="2" fillId="0" borderId="2" xfId="0" applyNumberFormat="1" applyFont="1" applyBorder="1"/>
    <xf numFmtId="168" fontId="6" fillId="0" borderId="2" xfId="1" applyNumberFormat="1" applyFont="1" applyBorder="1"/>
    <xf numFmtId="169" fontId="2" fillId="0" borderId="2" xfId="1" applyNumberFormat="1" applyFont="1" applyBorder="1" applyAlignment="1">
      <alignment horizontal="right"/>
    </xf>
    <xf numFmtId="168" fontId="5" fillId="0" borderId="2" xfId="1" applyNumberFormat="1" applyFont="1" applyBorder="1"/>
    <xf numFmtId="2" fontId="4" fillId="0" borderId="0" xfId="0" applyNumberFormat="1" applyFont="1"/>
    <xf numFmtId="0" fontId="2" fillId="0" borderId="0" xfId="0" applyFont="1"/>
    <xf numFmtId="0" fontId="4" fillId="0" borderId="1" xfId="0" applyFont="1" applyBorder="1"/>
    <xf numFmtId="0" fontId="2" fillId="0" borderId="2" xfId="0" applyFont="1" applyBorder="1"/>
    <xf numFmtId="0" fontId="4" fillId="0" borderId="0" xfId="0" applyFont="1" applyAlignment="1">
      <alignment horizontal="right"/>
    </xf>
    <xf numFmtId="0" fontId="4" fillId="0" borderId="2" xfId="0" applyFont="1" applyBorder="1"/>
    <xf numFmtId="0" fontId="2" fillId="0" borderId="0" xfId="0" applyFont="1" applyAlignment="1">
      <alignment horizontal="right"/>
    </xf>
    <xf numFmtId="0" fontId="2" fillId="0" borderId="2" xfId="0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168" fontId="3" fillId="0" borderId="1" xfId="1" applyNumberFormat="1" applyFont="1" applyBorder="1"/>
    <xf numFmtId="167" fontId="6" fillId="0" borderId="0" xfId="2" applyNumberFormat="1" applyFont="1" applyBorder="1"/>
    <xf numFmtId="168" fontId="3" fillId="0" borderId="0" xfId="1" applyNumberFormat="1" applyFont="1" applyBorder="1"/>
    <xf numFmtId="0" fontId="2" fillId="0" borderId="4" xfId="0" applyFont="1" applyBorder="1"/>
    <xf numFmtId="0" fontId="4" fillId="0" borderId="4" xfId="0" applyFont="1" applyBorder="1"/>
    <xf numFmtId="43" fontId="2" fillId="0" borderId="4" xfId="1" applyFont="1" applyBorder="1"/>
    <xf numFmtId="2" fontId="2" fillId="0" borderId="4" xfId="0" applyNumberFormat="1" applyFont="1" applyBorder="1"/>
    <xf numFmtId="168" fontId="6" fillId="0" borderId="4" xfId="1" applyNumberFormat="1" applyFont="1" applyBorder="1"/>
    <xf numFmtId="169" fontId="2" fillId="0" borderId="4" xfId="1" applyNumberFormat="1" applyFont="1" applyBorder="1" applyAlignment="1">
      <alignment horizontal="right"/>
    </xf>
    <xf numFmtId="0" fontId="2" fillId="0" borderId="4" xfId="0" applyFont="1" applyBorder="1" applyAlignment="1">
      <alignment horizontal="right"/>
    </xf>
    <xf numFmtId="165" fontId="2" fillId="0" borderId="4" xfId="1" applyNumberFormat="1" applyFont="1" applyBorder="1"/>
    <xf numFmtId="168" fontId="5" fillId="0" borderId="4" xfId="1" applyNumberFormat="1" applyFont="1" applyBorder="1"/>
    <xf numFmtId="43" fontId="2" fillId="0" borderId="0" xfId="1" applyFont="1" applyAlignment="1">
      <alignment horizontal="right"/>
    </xf>
    <xf numFmtId="2" fontId="2" fillId="0" borderId="0" xfId="0" applyNumberFormat="1" applyFont="1" applyAlignment="1">
      <alignment horizontal="right"/>
    </xf>
    <xf numFmtId="165" fontId="2" fillId="0" borderId="0" xfId="1" applyNumberFormat="1" applyFont="1" applyAlignment="1">
      <alignment horizontal="right"/>
    </xf>
    <xf numFmtId="166" fontId="2" fillId="0" borderId="0" xfId="1" applyNumberFormat="1" applyFont="1" applyAlignment="1">
      <alignment horizontal="right"/>
    </xf>
    <xf numFmtId="43" fontId="2" fillId="0" borderId="2" xfId="1" applyFont="1" applyBorder="1" applyAlignment="1">
      <alignment horizontal="right"/>
    </xf>
    <xf numFmtId="2" fontId="2" fillId="0" borderId="2" xfId="0" applyNumberFormat="1" applyFont="1" applyBorder="1" applyAlignment="1">
      <alignment horizontal="right"/>
    </xf>
    <xf numFmtId="165" fontId="2" fillId="0" borderId="2" xfId="1" applyNumberFormat="1" applyFont="1" applyBorder="1" applyAlignment="1">
      <alignment horizontal="right"/>
    </xf>
    <xf numFmtId="168" fontId="8" fillId="0" borderId="0" xfId="0" applyNumberFormat="1" applyFont="1" applyAlignment="1">
      <alignment horizontal="right"/>
    </xf>
    <xf numFmtId="168" fontId="6" fillId="0" borderId="0" xfId="0" applyNumberFormat="1" applyFont="1" applyAlignment="1">
      <alignment horizontal="right"/>
    </xf>
    <xf numFmtId="168" fontId="6" fillId="0" borderId="2" xfId="0" applyNumberFormat="1" applyFont="1" applyBorder="1" applyAlignment="1">
      <alignment horizontal="right"/>
    </xf>
    <xf numFmtId="168" fontId="5" fillId="0" borderId="2" xfId="1" applyNumberFormat="1" applyFont="1" applyBorder="1" applyAlignment="1">
      <alignment horizontal="right"/>
    </xf>
    <xf numFmtId="43" fontId="5" fillId="0" borderId="0" xfId="1" applyFont="1" applyAlignment="1">
      <alignment horizontal="right"/>
    </xf>
    <xf numFmtId="43" fontId="3" fillId="0" borderId="0" xfId="1" applyFont="1" applyAlignment="1">
      <alignment horizontal="right"/>
    </xf>
    <xf numFmtId="43" fontId="5" fillId="0" borderId="2" xfId="1" applyFont="1" applyBorder="1" applyAlignment="1">
      <alignment horizontal="right"/>
    </xf>
    <xf numFmtId="43" fontId="2" fillId="2" borderId="0" xfId="1" applyFont="1" applyFill="1" applyBorder="1"/>
    <xf numFmtId="0" fontId="2" fillId="2" borderId="0" xfId="0" applyFont="1" applyFill="1" applyBorder="1"/>
    <xf numFmtId="167" fontId="6" fillId="2" borderId="3" xfId="2" applyNumberFormat="1" applyFont="1" applyFill="1" applyBorder="1"/>
    <xf numFmtId="166" fontId="4" fillId="2" borderId="4" xfId="1" applyNumberFormat="1" applyFont="1" applyFill="1" applyBorder="1"/>
    <xf numFmtId="168" fontId="5" fillId="2" borderId="4" xfId="1" applyNumberFormat="1" applyFont="1" applyFill="1" applyBorder="1"/>
    <xf numFmtId="0" fontId="2" fillId="2" borderId="0" xfId="0" applyFont="1" applyFill="1"/>
    <xf numFmtId="166" fontId="2" fillId="2" borderId="3" xfId="1" applyNumberFormat="1" applyFont="1" applyFill="1" applyBorder="1"/>
    <xf numFmtId="168" fontId="3" fillId="2" borderId="3" xfId="1" applyNumberFormat="1" applyFont="1" applyFill="1" applyBorder="1"/>
    <xf numFmtId="0" fontId="4" fillId="2" borderId="1" xfId="0" applyFont="1" applyFill="1" applyBorder="1"/>
    <xf numFmtId="43" fontId="9" fillId="0" borderId="0" xfId="1" applyFont="1"/>
    <xf numFmtId="2" fontId="9" fillId="0" borderId="0" xfId="0" applyNumberFormat="1" applyFont="1"/>
    <xf numFmtId="168" fontId="10" fillId="0" borderId="0" xfId="1" applyNumberFormat="1" applyFont="1"/>
    <xf numFmtId="169" fontId="9" fillId="0" borderId="0" xfId="1" applyNumberFormat="1" applyFont="1" applyAlignment="1">
      <alignment horizontal="right"/>
    </xf>
    <xf numFmtId="0" fontId="9" fillId="0" borderId="0" xfId="0" applyFont="1" applyAlignment="1">
      <alignment horizontal="right"/>
    </xf>
    <xf numFmtId="0" fontId="9" fillId="0" borderId="0" xfId="0" applyFont="1"/>
    <xf numFmtId="165" fontId="9" fillId="0" borderId="0" xfId="1" applyNumberFormat="1" applyFont="1"/>
    <xf numFmtId="0" fontId="4" fillId="2" borderId="3" xfId="0" applyFont="1" applyFill="1" applyBorder="1"/>
    <xf numFmtId="43" fontId="2" fillId="2" borderId="3" xfId="1" applyFont="1" applyFill="1" applyBorder="1"/>
    <xf numFmtId="2" fontId="2" fillId="2" borderId="3" xfId="0" applyNumberFormat="1" applyFont="1" applyFill="1" applyBorder="1"/>
    <xf numFmtId="168" fontId="6" fillId="2" borderId="3" xfId="1" applyNumberFormat="1" applyFont="1" applyFill="1" applyBorder="1"/>
    <xf numFmtId="169" fontId="2" fillId="2" borderId="3" xfId="1" applyNumberFormat="1" applyFont="1" applyFill="1" applyBorder="1" applyAlignment="1">
      <alignment horizontal="right"/>
    </xf>
    <xf numFmtId="0" fontId="2" fillId="2" borderId="3" xfId="0" applyFont="1" applyFill="1" applyBorder="1" applyAlignment="1">
      <alignment horizontal="right"/>
    </xf>
    <xf numFmtId="0" fontId="2" fillId="2" borderId="3" xfId="0" applyFont="1" applyFill="1" applyBorder="1"/>
    <xf numFmtId="165" fontId="2" fillId="2" borderId="3" xfId="1" applyNumberFormat="1" applyFont="1" applyFill="1" applyBorder="1"/>
    <xf numFmtId="170" fontId="4" fillId="0" borderId="0" xfId="0" applyNumberFormat="1" applyFont="1" applyAlignment="1">
      <alignment horizontal="left"/>
    </xf>
    <xf numFmtId="43" fontId="2" fillId="2" borderId="9" xfId="1" applyFont="1" applyFill="1" applyBorder="1"/>
    <xf numFmtId="43" fontId="2" fillId="2" borderId="6" xfId="1" applyFont="1" applyFill="1" applyBorder="1"/>
    <xf numFmtId="166" fontId="2" fillId="2" borderId="0" xfId="1" applyNumberFormat="1" applyFont="1" applyFill="1" applyBorder="1"/>
    <xf numFmtId="167" fontId="6" fillId="2" borderId="7" xfId="2" applyNumberFormat="1" applyFont="1" applyFill="1" applyBorder="1"/>
    <xf numFmtId="43" fontId="2" fillId="2" borderId="8" xfId="1" applyFont="1" applyFill="1" applyBorder="1"/>
    <xf numFmtId="0" fontId="2" fillId="2" borderId="9" xfId="0" applyFont="1" applyFill="1" applyBorder="1"/>
    <xf numFmtId="167" fontId="6" fillId="2" borderId="10" xfId="2" applyNumberFormat="1" applyFont="1" applyFill="1" applyBorder="1"/>
    <xf numFmtId="43" fontId="2" fillId="2" borderId="7" xfId="1" applyFont="1" applyFill="1" applyBorder="1"/>
    <xf numFmtId="0" fontId="2" fillId="2" borderId="10" xfId="0" applyFont="1" applyFill="1" applyBorder="1" applyAlignment="1">
      <alignment horizontal="right"/>
    </xf>
    <xf numFmtId="0" fontId="2" fillId="2" borderId="7" xfId="0" applyFont="1" applyFill="1" applyBorder="1"/>
    <xf numFmtId="165" fontId="2" fillId="2" borderId="10" xfId="1" applyNumberFormat="1" applyFont="1" applyFill="1" applyBorder="1"/>
    <xf numFmtId="167" fontId="6" fillId="2" borderId="5" xfId="2" applyNumberFormat="1" applyFont="1" applyFill="1" applyBorder="1"/>
    <xf numFmtId="43" fontId="4" fillId="2" borderId="1" xfId="1" applyFont="1" applyFill="1" applyBorder="1" applyAlignment="1">
      <alignment horizontal="right"/>
    </xf>
    <xf numFmtId="2" fontId="4" fillId="2" borderId="1" xfId="0" applyNumberFormat="1" applyFont="1" applyFill="1" applyBorder="1" applyAlignment="1">
      <alignment horizontal="right"/>
    </xf>
    <xf numFmtId="165" fontId="4" fillId="2" borderId="1" xfId="1" applyNumberFormat="1" applyFont="1" applyFill="1" applyBorder="1" applyAlignment="1">
      <alignment horizontal="right"/>
    </xf>
    <xf numFmtId="166" fontId="4" fillId="2" borderId="1" xfId="1" applyNumberFormat="1" applyFont="1" applyFill="1" applyBorder="1" applyAlignment="1">
      <alignment horizontal="right"/>
    </xf>
    <xf numFmtId="0" fontId="2" fillId="0" borderId="0" xfId="0" applyFont="1" applyAlignment="1">
      <alignment horizontal="left"/>
    </xf>
    <xf numFmtId="168" fontId="3" fillId="2" borderId="5" xfId="1" applyNumberFormat="1" applyFont="1" applyFill="1" applyBorder="1"/>
    <xf numFmtId="10" fontId="2" fillId="0" borderId="0" xfId="2" applyNumberFormat="1" applyFont="1"/>
    <xf numFmtId="10" fontId="3" fillId="0" borderId="0" xfId="2" applyNumberFormat="1" applyFont="1" applyAlignment="1">
      <alignment horizontal="right"/>
    </xf>
    <xf numFmtId="10" fontId="5" fillId="0" borderId="2" xfId="2" applyNumberFormat="1" applyFont="1" applyBorder="1" applyAlignment="1">
      <alignment horizontal="right"/>
    </xf>
    <xf numFmtId="164" fontId="2" fillId="0" borderId="0" xfId="1" applyNumberFormat="1" applyFont="1" applyBorder="1"/>
    <xf numFmtId="164" fontId="4" fillId="2" borderId="1" xfId="1" applyNumberFormat="1" applyFont="1" applyFill="1" applyBorder="1" applyAlignment="1">
      <alignment horizontal="right"/>
    </xf>
    <xf numFmtId="168" fontId="3" fillId="0" borderId="5" xfId="1" applyNumberFormat="1" applyFont="1" applyBorder="1"/>
    <xf numFmtId="168" fontId="5" fillId="0" borderId="0" xfId="1" applyNumberFormat="1" applyFont="1"/>
    <xf numFmtId="168" fontId="3" fillId="0" borderId="7" xfId="1" applyNumberFormat="1" applyFont="1" applyBorder="1"/>
    <xf numFmtId="168" fontId="5" fillId="0" borderId="7" xfId="1" applyNumberFormat="1" applyFont="1" applyBorder="1" applyAlignment="1">
      <alignment horizontal="right"/>
    </xf>
    <xf numFmtId="168" fontId="3" fillId="0" borderId="7" xfId="1" applyNumberFormat="1" applyFont="1" applyBorder="1" applyAlignment="1">
      <alignment horizontal="right"/>
    </xf>
    <xf numFmtId="168" fontId="5" fillId="0" borderId="12" xfId="1" applyNumberFormat="1" applyFont="1" applyBorder="1" applyAlignment="1">
      <alignment horizontal="right"/>
    </xf>
    <xf numFmtId="168" fontId="5" fillId="0" borderId="12" xfId="1" applyNumberFormat="1" applyFont="1" applyBorder="1"/>
    <xf numFmtId="168" fontId="5" fillId="0" borderId="5" xfId="1" applyNumberFormat="1" applyFont="1" applyBorder="1"/>
    <xf numFmtId="168" fontId="5" fillId="2" borderId="12" xfId="1" applyNumberFormat="1" applyFont="1" applyFill="1" applyBorder="1"/>
    <xf numFmtId="168" fontId="3" fillId="2" borderId="13" xfId="1" applyNumberFormat="1" applyFont="1" applyFill="1" applyBorder="1"/>
    <xf numFmtId="167" fontId="6" fillId="0" borderId="0" xfId="1" applyNumberFormat="1" applyFont="1" applyBorder="1" applyAlignment="1">
      <alignment horizontal="right"/>
    </xf>
    <xf numFmtId="168" fontId="6" fillId="2" borderId="4" xfId="1" applyNumberFormat="1" applyFont="1" applyFill="1" applyBorder="1"/>
    <xf numFmtId="168" fontId="8" fillId="3" borderId="0" xfId="0" applyNumberFormat="1" applyFont="1" applyFill="1" applyAlignment="1">
      <alignment horizontal="right"/>
    </xf>
    <xf numFmtId="164" fontId="2" fillId="3" borderId="0" xfId="1" applyNumberFormat="1" applyFont="1" applyFill="1" applyBorder="1"/>
    <xf numFmtId="168" fontId="6" fillId="3" borderId="0" xfId="0" applyNumberFormat="1" applyFont="1" applyFill="1" applyAlignment="1">
      <alignment horizontal="right"/>
    </xf>
    <xf numFmtId="165" fontId="2" fillId="3" borderId="0" xfId="1" applyNumberFormat="1" applyFont="1" applyFill="1" applyBorder="1"/>
    <xf numFmtId="168" fontId="6" fillId="3" borderId="2" xfId="0" applyNumberFormat="1" applyFont="1" applyFill="1" applyBorder="1" applyAlignment="1">
      <alignment horizontal="right"/>
    </xf>
    <xf numFmtId="43" fontId="2" fillId="3" borderId="2" xfId="1" applyFont="1" applyFill="1" applyBorder="1" applyAlignment="1">
      <alignment horizontal="right"/>
    </xf>
    <xf numFmtId="168" fontId="6" fillId="3" borderId="0" xfId="1" applyNumberFormat="1" applyFont="1" applyFill="1"/>
    <xf numFmtId="168" fontId="6" fillId="3" borderId="1" xfId="1" applyNumberFormat="1" applyFont="1" applyFill="1" applyBorder="1"/>
    <xf numFmtId="168" fontId="6" fillId="3" borderId="0" xfId="1" applyNumberFormat="1" applyFont="1" applyFill="1" applyBorder="1"/>
    <xf numFmtId="43" fontId="2" fillId="0" borderId="0" xfId="0" applyNumberFormat="1" applyFont="1"/>
    <xf numFmtId="165" fontId="2" fillId="3" borderId="2" xfId="1" applyNumberFormat="1" applyFont="1" applyFill="1" applyBorder="1" applyAlignment="1">
      <alignment horizontal="right"/>
    </xf>
    <xf numFmtId="0" fontId="2" fillId="0" borderId="9" xfId="0" applyFont="1" applyBorder="1"/>
    <xf numFmtId="2" fontId="2" fillId="3" borderId="0" xfId="0" applyNumberFormat="1" applyFont="1" applyFill="1" applyBorder="1"/>
    <xf numFmtId="0" fontId="2" fillId="3" borderId="0" xfId="0" applyFont="1" applyFill="1" applyBorder="1"/>
    <xf numFmtId="43" fontId="2" fillId="3" borderId="4" xfId="1" applyFont="1" applyFill="1" applyBorder="1" applyAlignment="1">
      <alignment horizontal="right"/>
    </xf>
    <xf numFmtId="43" fontId="2" fillId="3" borderId="0" xfId="1" applyFont="1" applyFill="1" applyAlignment="1">
      <alignment horizontal="right"/>
    </xf>
    <xf numFmtId="43" fontId="2" fillId="3" borderId="0" xfId="1" applyFont="1" applyFill="1"/>
    <xf numFmtId="43" fontId="4" fillId="3" borderId="0" xfId="1" applyFont="1" applyFill="1" applyAlignment="1">
      <alignment horizontal="right"/>
    </xf>
    <xf numFmtId="43" fontId="2" fillId="3" borderId="1" xfId="1" applyFont="1" applyFill="1" applyBorder="1"/>
    <xf numFmtId="43" fontId="2" fillId="3" borderId="0" xfId="1" applyFont="1" applyFill="1" applyBorder="1"/>
    <xf numFmtId="43" fontId="2" fillId="2" borderId="4" xfId="1" applyFont="1" applyFill="1" applyBorder="1"/>
    <xf numFmtId="0" fontId="2" fillId="2" borderId="4" xfId="0" applyFont="1" applyFill="1" applyBorder="1"/>
    <xf numFmtId="164" fontId="2" fillId="2" borderId="4" xfId="1" applyNumberFormat="1" applyFont="1" applyFill="1" applyBorder="1"/>
    <xf numFmtId="165" fontId="2" fillId="2" borderId="4" xfId="1" applyNumberFormat="1" applyFont="1" applyFill="1" applyBorder="1"/>
    <xf numFmtId="164" fontId="2" fillId="2" borderId="3" xfId="1" applyNumberFormat="1" applyFont="1" applyFill="1" applyBorder="1"/>
    <xf numFmtId="167" fontId="6" fillId="3" borderId="0" xfId="1" applyNumberFormat="1" applyFont="1" applyFill="1" applyBorder="1" applyAlignment="1">
      <alignment horizontal="right"/>
    </xf>
    <xf numFmtId="167" fontId="8" fillId="3" borderId="4" xfId="1" applyNumberFormat="1" applyFont="1" applyFill="1" applyBorder="1" applyAlignment="1">
      <alignment horizontal="right"/>
    </xf>
    <xf numFmtId="0" fontId="2" fillId="0" borderId="6" xfId="0" applyFont="1" applyBorder="1"/>
    <xf numFmtId="2" fontId="4" fillId="2" borderId="11" xfId="0" applyNumberFormat="1" applyFont="1" applyFill="1" applyBorder="1"/>
    <xf numFmtId="0" fontId="4" fillId="2" borderId="4" xfId="0" applyFont="1" applyFill="1" applyBorder="1"/>
    <xf numFmtId="10" fontId="5" fillId="2" borderId="4" xfId="2" applyNumberFormat="1" applyFont="1" applyFill="1" applyBorder="1" applyAlignment="1">
      <alignment horizontal="right"/>
    </xf>
    <xf numFmtId="2" fontId="4" fillId="2" borderId="14" xfId="0" applyNumberFormat="1" applyFont="1" applyFill="1" applyBorder="1"/>
    <xf numFmtId="10" fontId="5" fillId="2" borderId="3" xfId="2" applyNumberFormat="1" applyFont="1" applyFill="1" applyBorder="1" applyAlignment="1">
      <alignment horizontal="right"/>
    </xf>
    <xf numFmtId="164" fontId="3" fillId="0" borderId="0" xfId="1" applyNumberFormat="1" applyFont="1" applyAlignment="1">
      <alignment horizontal="right"/>
    </xf>
    <xf numFmtId="164" fontId="6" fillId="0" borderId="0" xfId="1" applyNumberFormat="1" applyFont="1" applyBorder="1" applyAlignment="1">
      <alignment horizontal="right"/>
    </xf>
    <xf numFmtId="164" fontId="4" fillId="2" borderId="5" xfId="1" applyNumberFormat="1" applyFont="1" applyFill="1" applyBorder="1" applyAlignment="1">
      <alignment horizontal="right"/>
    </xf>
    <xf numFmtId="164" fontId="6" fillId="3" borderId="0" xfId="1" applyNumberFormat="1" applyFont="1" applyFill="1" applyBorder="1" applyAlignment="1">
      <alignment horizontal="right"/>
    </xf>
    <xf numFmtId="164" fontId="6" fillId="2" borderId="12" xfId="1" applyNumberFormat="1" applyFont="1" applyFill="1" applyBorder="1"/>
    <xf numFmtId="164" fontId="6" fillId="2" borderId="13" xfId="1" applyNumberFormat="1" applyFont="1" applyFill="1" applyBorder="1"/>
    <xf numFmtId="166" fontId="11" fillId="0" borderId="0" xfId="1" applyNumberFormat="1" applyFont="1"/>
    <xf numFmtId="168" fontId="12" fillId="0" borderId="0" xfId="1" applyNumberFormat="1" applyFont="1"/>
    <xf numFmtId="168" fontId="12" fillId="0" borderId="7" xfId="1" applyNumberFormat="1" applyFont="1" applyBorder="1"/>
    <xf numFmtId="10" fontId="4" fillId="0" borderId="0" xfId="2" applyNumberFormat="1" applyFont="1"/>
    <xf numFmtId="168" fontId="8" fillId="2" borderId="4" xfId="1" applyNumberFormat="1" applyFont="1" applyFill="1" applyBorder="1"/>
    <xf numFmtId="164" fontId="3" fillId="2" borderId="4" xfId="1" applyNumberFormat="1" applyFont="1" applyFill="1" applyBorder="1" applyAlignment="1">
      <alignment horizontal="right"/>
    </xf>
    <xf numFmtId="164" fontId="3" fillId="0" borderId="4" xfId="1" applyNumberFormat="1" applyFont="1" applyBorder="1" applyAlignment="1">
      <alignment horizontal="right"/>
    </xf>
    <xf numFmtId="164" fontId="6" fillId="3" borderId="12" xfId="1" applyNumberFormat="1" applyFont="1" applyFill="1" applyBorder="1" applyAlignment="1">
      <alignment horizontal="right"/>
    </xf>
    <xf numFmtId="164" fontId="3" fillId="2" borderId="3" xfId="1" applyNumberFormat="1" applyFont="1" applyFill="1" applyBorder="1" applyAlignment="1">
      <alignment horizontal="right"/>
    </xf>
    <xf numFmtId="10" fontId="6" fillId="2" borderId="3" xfId="2" applyNumberFormat="1" applyFont="1" applyFill="1" applyBorder="1"/>
    <xf numFmtId="166" fontId="4" fillId="0" borderId="0" xfId="1" applyNumberFormat="1" applyFont="1"/>
    <xf numFmtId="168" fontId="5" fillId="0" borderId="0" xfId="1" applyNumberFormat="1" applyFont="1" applyBorder="1"/>
    <xf numFmtId="168" fontId="5" fillId="0" borderId="7" xfId="1" applyNumberFormat="1" applyFont="1" applyBorder="1"/>
    <xf numFmtId="165" fontId="2" fillId="0" borderId="0" xfId="0" applyNumberFormat="1" applyFont="1" applyBorder="1"/>
    <xf numFmtId="171" fontId="2" fillId="0" borderId="0" xfId="1" applyNumberFormat="1" applyFont="1" applyBorder="1"/>
    <xf numFmtId="171" fontId="2" fillId="0" borderId="0" xfId="0" applyNumberFormat="1" applyFont="1" applyBorder="1"/>
    <xf numFmtId="0" fontId="2" fillId="0" borderId="9" xfId="0" applyFont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4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4" fillId="2" borderId="0" xfId="0" applyFont="1" applyFill="1" applyAlignment="1">
      <alignment horizontal="right"/>
    </xf>
    <xf numFmtId="0" fontId="4" fillId="0" borderId="0" xfId="0" applyFont="1" applyBorder="1"/>
    <xf numFmtId="43" fontId="2" fillId="0" borderId="0" xfId="1" applyFont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168" fontId="6" fillId="0" borderId="0" xfId="0" applyNumberFormat="1" applyFont="1" applyBorder="1" applyAlignment="1">
      <alignment horizontal="right"/>
    </xf>
    <xf numFmtId="165" fontId="2" fillId="0" borderId="0" xfId="1" applyNumberFormat="1" applyFont="1" applyBorder="1" applyAlignment="1">
      <alignment horizontal="right"/>
    </xf>
    <xf numFmtId="166" fontId="4" fillId="0" borderId="0" xfId="1" applyNumberFormat="1" applyFont="1" applyBorder="1" applyAlignment="1">
      <alignment horizontal="right"/>
    </xf>
    <xf numFmtId="10" fontId="5" fillId="0" borderId="0" xfId="2" applyNumberFormat="1" applyFont="1" applyBorder="1" applyAlignment="1">
      <alignment horizontal="right"/>
    </xf>
    <xf numFmtId="164" fontId="3" fillId="0" borderId="0" xfId="1" applyNumberFormat="1" applyFont="1" applyBorder="1" applyAlignment="1">
      <alignment horizontal="right"/>
    </xf>
    <xf numFmtId="43" fontId="2" fillId="3" borderId="0" xfId="1" applyFont="1" applyFill="1" applyBorder="1" applyAlignment="1">
      <alignment horizontal="right"/>
    </xf>
    <xf numFmtId="168" fontId="6" fillId="3" borderId="0" xfId="0" applyNumberFormat="1" applyFont="1" applyFill="1" applyBorder="1" applyAlignment="1">
      <alignment horizontal="right"/>
    </xf>
    <xf numFmtId="165" fontId="2" fillId="3" borderId="0" xfId="1" applyNumberFormat="1" applyFont="1" applyFill="1" applyBorder="1" applyAlignment="1">
      <alignment horizontal="right"/>
    </xf>
    <xf numFmtId="167" fontId="8" fillId="3" borderId="0" xfId="1" applyNumberFormat="1" applyFont="1" applyFill="1" applyBorder="1" applyAlignment="1">
      <alignment horizontal="right"/>
    </xf>
    <xf numFmtId="166" fontId="2" fillId="0" borderId="0" xfId="1" applyNumberFormat="1" applyFont="1" applyBorder="1" applyAlignment="1">
      <alignment horizontal="right"/>
    </xf>
    <xf numFmtId="168" fontId="3" fillId="0" borderId="0" xfId="1" applyNumberFormat="1" applyFont="1" applyBorder="1" applyAlignment="1">
      <alignment horizontal="right"/>
    </xf>
    <xf numFmtId="10" fontId="3" fillId="0" borderId="0" xfId="2" applyNumberFormat="1" applyFont="1" applyBorder="1" applyAlignment="1">
      <alignment horizontal="right"/>
    </xf>
    <xf numFmtId="43" fontId="2" fillId="0" borderId="4" xfId="1" applyFont="1" applyBorder="1" applyAlignment="1">
      <alignment horizontal="right"/>
    </xf>
    <xf numFmtId="2" fontId="2" fillId="0" borderId="4" xfId="0" applyNumberFormat="1" applyFont="1" applyBorder="1" applyAlignment="1">
      <alignment horizontal="right"/>
    </xf>
    <xf numFmtId="168" fontId="6" fillId="0" borderId="4" xfId="0" applyNumberFormat="1" applyFont="1" applyBorder="1" applyAlignment="1">
      <alignment horizontal="right"/>
    </xf>
    <xf numFmtId="165" fontId="2" fillId="0" borderId="4" xfId="1" applyNumberFormat="1" applyFont="1" applyBorder="1" applyAlignment="1">
      <alignment horizontal="right"/>
    </xf>
    <xf numFmtId="168" fontId="6" fillId="3" borderId="4" xfId="0" applyNumberFormat="1" applyFont="1" applyFill="1" applyBorder="1" applyAlignment="1">
      <alignment horizontal="right"/>
    </xf>
    <xf numFmtId="165" fontId="2" fillId="3" borderId="4" xfId="1" applyNumberFormat="1" applyFont="1" applyFill="1" applyBorder="1" applyAlignment="1">
      <alignment horizontal="right"/>
    </xf>
    <xf numFmtId="10" fontId="5" fillId="0" borderId="4" xfId="2" applyNumberFormat="1" applyFont="1" applyBorder="1" applyAlignment="1">
      <alignment horizontal="right"/>
    </xf>
    <xf numFmtId="0" fontId="2" fillId="0" borderId="15" xfId="0" applyFont="1" applyBorder="1"/>
    <xf numFmtId="0" fontId="2" fillId="0" borderId="15" xfId="0" applyFont="1" applyBorder="1" applyAlignment="1">
      <alignment horizontal="right"/>
    </xf>
    <xf numFmtId="0" fontId="4" fillId="0" borderId="15" xfId="0" applyFont="1" applyBorder="1"/>
    <xf numFmtId="43" fontId="2" fillId="0" borderId="15" xfId="1" applyFont="1" applyBorder="1" applyAlignment="1">
      <alignment horizontal="right"/>
    </xf>
    <xf numFmtId="2" fontId="2" fillId="0" borderId="15" xfId="0" applyNumberFormat="1" applyFont="1" applyBorder="1" applyAlignment="1">
      <alignment horizontal="right"/>
    </xf>
    <xf numFmtId="168" fontId="6" fillId="0" borderId="15" xfId="0" applyNumberFormat="1" applyFont="1" applyBorder="1" applyAlignment="1">
      <alignment horizontal="right"/>
    </xf>
    <xf numFmtId="169" fontId="2" fillId="0" borderId="15" xfId="1" applyNumberFormat="1" applyFont="1" applyBorder="1" applyAlignment="1">
      <alignment horizontal="right"/>
    </xf>
    <xf numFmtId="165" fontId="2" fillId="0" borderId="15" xfId="1" applyNumberFormat="1" applyFont="1" applyBorder="1" applyAlignment="1">
      <alignment horizontal="right"/>
    </xf>
    <xf numFmtId="167" fontId="6" fillId="0" borderId="15" xfId="1" applyNumberFormat="1" applyFont="1" applyBorder="1" applyAlignment="1">
      <alignment horizontal="right"/>
    </xf>
    <xf numFmtId="2" fontId="2" fillId="0" borderId="15" xfId="0" applyNumberFormat="1" applyFont="1" applyBorder="1"/>
    <xf numFmtId="164" fontId="3" fillId="0" borderId="15" xfId="1" applyNumberFormat="1" applyFont="1" applyBorder="1" applyAlignment="1">
      <alignment horizontal="right"/>
    </xf>
    <xf numFmtId="43" fontId="2" fillId="3" borderId="15" xfId="1" applyFont="1" applyFill="1" applyBorder="1" applyAlignment="1">
      <alignment horizontal="right"/>
    </xf>
    <xf numFmtId="168" fontId="6" fillId="3" borderId="15" xfId="0" applyNumberFormat="1" applyFont="1" applyFill="1" applyBorder="1" applyAlignment="1">
      <alignment horizontal="right"/>
    </xf>
    <xf numFmtId="165" fontId="2" fillId="3" borderId="15" xfId="1" applyNumberFormat="1" applyFont="1" applyFill="1" applyBorder="1" applyAlignment="1">
      <alignment horizontal="right"/>
    </xf>
    <xf numFmtId="166" fontId="4" fillId="0" borderId="15" xfId="1" applyNumberFormat="1" applyFont="1" applyBorder="1" applyAlignment="1">
      <alignment horizontal="right"/>
    </xf>
    <xf numFmtId="168" fontId="5" fillId="0" borderId="15" xfId="1" applyNumberFormat="1" applyFont="1" applyBorder="1"/>
    <xf numFmtId="168" fontId="5" fillId="0" borderId="15" xfId="1" applyNumberFormat="1" applyFont="1" applyBorder="1" applyAlignment="1">
      <alignment horizontal="right"/>
    </xf>
    <xf numFmtId="167" fontId="8" fillId="3" borderId="15" xfId="1" applyNumberFormat="1" applyFont="1" applyFill="1" applyBorder="1" applyAlignment="1">
      <alignment horizontal="right"/>
    </xf>
    <xf numFmtId="43" fontId="3" fillId="0" borderId="0" xfId="1" applyFont="1" applyBorder="1" applyAlignment="1">
      <alignment horizontal="right"/>
    </xf>
    <xf numFmtId="43" fontId="5" fillId="0" borderId="15" xfId="1" applyFont="1" applyBorder="1" applyAlignment="1">
      <alignment horizontal="right"/>
    </xf>
    <xf numFmtId="10" fontId="5" fillId="0" borderId="15" xfId="2" applyNumberFormat="1" applyFont="1" applyBorder="1" applyAlignment="1">
      <alignment horizontal="right"/>
    </xf>
    <xf numFmtId="0" fontId="0" fillId="0" borderId="0" xfId="0"/>
    <xf numFmtId="0" fontId="13" fillId="0" borderId="0" xfId="0" applyFont="1"/>
    <xf numFmtId="0" fontId="13" fillId="0" borderId="0" xfId="0" applyFont="1"/>
    <xf numFmtId="0" fontId="13" fillId="0" borderId="0" xfId="0" applyFont="1"/>
    <xf numFmtId="0" fontId="13" fillId="0" borderId="0" xfId="0" applyFont="1"/>
    <xf numFmtId="0" fontId="13" fillId="0" borderId="0" xfId="0" applyFont="1"/>
    <xf numFmtId="0" fontId="13" fillId="0" borderId="0" xfId="0" applyFont="1"/>
    <xf numFmtId="0" fontId="13" fillId="0" borderId="0" xfId="0" applyFont="1"/>
    <xf numFmtId="0" fontId="13" fillId="0" borderId="0" xfId="0" applyFont="1"/>
    <xf numFmtId="0" fontId="13" fillId="0" borderId="0" xfId="0" applyFont="1"/>
    <xf numFmtId="0" fontId="13" fillId="0" borderId="0" xfId="0" applyFont="1"/>
    <xf numFmtId="0" fontId="13" fillId="0" borderId="0" xfId="0" applyFont="1"/>
    <xf numFmtId="0" fontId="13" fillId="0" borderId="0" xfId="0" applyFont="1"/>
    <xf numFmtId="14" fontId="2" fillId="0" borderId="0" xfId="0" applyNumberFormat="1" applyFont="1"/>
    <xf numFmtId="168" fontId="3" fillId="2" borderId="7" xfId="1" applyNumberFormat="1" applyFont="1" applyFill="1" applyBorder="1"/>
    <xf numFmtId="43" fontId="4" fillId="2" borderId="1" xfId="1" applyFont="1" applyFill="1" applyBorder="1" applyAlignment="1">
      <alignment horizontal="center"/>
    </xf>
    <xf numFmtId="167" fontId="6" fillId="0" borderId="15" xfId="2" applyNumberFormat="1" applyFont="1" applyBorder="1"/>
    <xf numFmtId="167" fontId="6" fillId="2" borderId="15" xfId="2" applyNumberFormat="1" applyFont="1" applyFill="1" applyBorder="1"/>
    <xf numFmtId="165" fontId="2" fillId="2" borderId="9" xfId="1" applyNumberFormat="1" applyFont="1" applyFill="1" applyBorder="1"/>
    <xf numFmtId="168" fontId="5" fillId="2" borderId="15" xfId="1" applyNumberFormat="1" applyFont="1" applyFill="1" applyBorder="1"/>
    <xf numFmtId="43" fontId="4" fillId="2" borderId="11" xfId="1" applyFont="1" applyFill="1" applyBorder="1" applyAlignment="1"/>
    <xf numFmtId="168" fontId="6" fillId="2" borderId="15" xfId="1" applyNumberFormat="1" applyFont="1" applyFill="1" applyBorder="1"/>
    <xf numFmtId="168" fontId="8" fillId="2" borderId="15" xfId="1" applyNumberFormat="1" applyFont="1" applyFill="1" applyBorder="1"/>
    <xf numFmtId="166" fontId="2" fillId="0" borderId="0" xfId="1" applyNumberFormat="1" applyFont="1" applyBorder="1"/>
    <xf numFmtId="166" fontId="2" fillId="0" borderId="6" xfId="1" applyNumberFormat="1" applyFont="1" applyBorder="1"/>
    <xf numFmtId="166" fontId="2" fillId="0" borderId="6" xfId="1" applyNumberFormat="1" applyFont="1" applyBorder="1" applyAlignment="1">
      <alignment horizontal="right"/>
    </xf>
    <xf numFmtId="167" fontId="8" fillId="0" borderId="0" xfId="1" applyNumberFormat="1" applyFont="1" applyBorder="1" applyAlignment="1">
      <alignment horizontal="right"/>
    </xf>
    <xf numFmtId="166" fontId="4" fillId="0" borderId="11" xfId="1" applyNumberFormat="1" applyFont="1" applyBorder="1" applyAlignment="1">
      <alignment horizontal="right"/>
    </xf>
    <xf numFmtId="166" fontId="4" fillId="0" borderId="6" xfId="1" applyNumberFormat="1" applyFont="1" applyBorder="1" applyAlignment="1">
      <alignment horizontal="right"/>
    </xf>
    <xf numFmtId="166" fontId="4" fillId="0" borderId="11" xfId="1" applyNumberFormat="1" applyFont="1" applyBorder="1"/>
    <xf numFmtId="166" fontId="4" fillId="2" borderId="11" xfId="1" applyNumberFormat="1" applyFont="1" applyFill="1" applyBorder="1"/>
    <xf numFmtId="166" fontId="4" fillId="0" borderId="15" xfId="1" applyNumberFormat="1" applyFont="1" applyBorder="1"/>
    <xf numFmtId="166" fontId="4" fillId="2" borderId="15" xfId="1" applyNumberFormat="1" applyFont="1" applyFill="1" applyBorder="1"/>
    <xf numFmtId="167" fontId="6" fillId="0" borderId="7" xfId="2" applyNumberFormat="1" applyFont="1" applyBorder="1"/>
    <xf numFmtId="167" fontId="8" fillId="0" borderId="7" xfId="1" applyNumberFormat="1" applyFont="1" applyBorder="1" applyAlignment="1">
      <alignment horizontal="right"/>
    </xf>
    <xf numFmtId="167" fontId="6" fillId="0" borderId="7" xfId="1" applyNumberFormat="1" applyFont="1" applyBorder="1" applyAlignment="1">
      <alignment horizontal="right"/>
    </xf>
    <xf numFmtId="167" fontId="6" fillId="0" borderId="12" xfId="1" applyNumberFormat="1" applyFont="1" applyBorder="1" applyAlignment="1">
      <alignment horizontal="right"/>
    </xf>
    <xf numFmtId="167" fontId="6" fillId="0" borderId="12" xfId="2" applyNumberFormat="1" applyFont="1" applyBorder="1"/>
    <xf numFmtId="167" fontId="6" fillId="2" borderId="12" xfId="2" applyNumberFormat="1" applyFont="1" applyFill="1" applyBorder="1"/>
    <xf numFmtId="166" fontId="11" fillId="0" borderId="6" xfId="1" applyNumberFormat="1" applyFont="1" applyBorder="1"/>
    <xf numFmtId="167" fontId="10" fillId="0" borderId="0" xfId="2" applyNumberFormat="1" applyFont="1" applyBorder="1"/>
    <xf numFmtId="166" fontId="2" fillId="2" borderId="14" xfId="1" applyNumberFormat="1" applyFont="1" applyFill="1" applyBorder="1"/>
    <xf numFmtId="166" fontId="4" fillId="0" borderId="6" xfId="1" applyNumberFormat="1" applyFont="1" applyBorder="1"/>
    <xf numFmtId="167" fontId="10" fillId="0" borderId="7" xfId="2" applyNumberFormat="1" applyFont="1" applyBorder="1"/>
    <xf numFmtId="167" fontId="6" fillId="2" borderId="13" xfId="2" applyNumberFormat="1" applyFont="1" applyFill="1" applyBorder="1"/>
    <xf numFmtId="10" fontId="2" fillId="0" borderId="0" xfId="2" applyNumberFormat="1" applyFont="1" applyBorder="1"/>
    <xf numFmtId="168" fontId="3" fillId="0" borderId="6" xfId="1" applyNumberFormat="1" applyFont="1" applyBorder="1"/>
    <xf numFmtId="168" fontId="5" fillId="0" borderId="6" xfId="1" applyNumberFormat="1" applyFont="1" applyBorder="1" applyAlignment="1">
      <alignment horizontal="right"/>
    </xf>
    <xf numFmtId="168" fontId="3" fillId="0" borderId="6" xfId="1" applyNumberFormat="1" applyFont="1" applyBorder="1" applyAlignment="1">
      <alignment horizontal="right"/>
    </xf>
    <xf numFmtId="168" fontId="5" fillId="0" borderId="11" xfId="1" applyNumberFormat="1" applyFont="1" applyBorder="1" applyAlignment="1">
      <alignment horizontal="right"/>
    </xf>
    <xf numFmtId="168" fontId="5" fillId="0" borderId="11" xfId="1" applyNumberFormat="1" applyFont="1" applyBorder="1"/>
    <xf numFmtId="168" fontId="5" fillId="0" borderId="16" xfId="1" applyNumberFormat="1" applyFont="1" applyBorder="1"/>
    <xf numFmtId="168" fontId="3" fillId="0" borderId="16" xfId="1" applyNumberFormat="1" applyFont="1" applyBorder="1"/>
    <xf numFmtId="168" fontId="5" fillId="2" borderId="11" xfId="1" applyNumberFormat="1" applyFont="1" applyFill="1" applyBorder="1"/>
    <xf numFmtId="168" fontId="12" fillId="0" borderId="6" xfId="1" applyNumberFormat="1" applyFont="1" applyBorder="1"/>
    <xf numFmtId="168" fontId="3" fillId="2" borderId="14" xfId="1" applyNumberFormat="1" applyFont="1" applyFill="1" applyBorder="1"/>
    <xf numFmtId="168" fontId="5" fillId="0" borderId="6" xfId="1" applyNumberFormat="1" applyFont="1" applyBorder="1"/>
    <xf numFmtId="0" fontId="4" fillId="2" borderId="15" xfId="0" applyFont="1" applyFill="1" applyBorder="1"/>
    <xf numFmtId="43" fontId="2" fillId="2" borderId="15" xfId="1" applyFont="1" applyFill="1" applyBorder="1"/>
    <xf numFmtId="2" fontId="2" fillId="2" borderId="15" xfId="0" applyNumberFormat="1" applyFont="1" applyFill="1" applyBorder="1"/>
    <xf numFmtId="169" fontId="2" fillId="2" borderId="15" xfId="1" applyNumberFormat="1" applyFont="1" applyFill="1" applyBorder="1" applyAlignment="1">
      <alignment horizontal="right"/>
    </xf>
    <xf numFmtId="0" fontId="2" fillId="2" borderId="15" xfId="0" applyFont="1" applyFill="1" applyBorder="1" applyAlignment="1">
      <alignment horizontal="right"/>
    </xf>
    <xf numFmtId="0" fontId="2" fillId="2" borderId="15" xfId="0" applyFont="1" applyFill="1" applyBorder="1"/>
    <xf numFmtId="165" fontId="2" fillId="2" borderId="12" xfId="1" applyNumberFormat="1" applyFont="1" applyFill="1" applyBorder="1"/>
    <xf numFmtId="166" fontId="4" fillId="2" borderId="16" xfId="1" applyNumberFormat="1" applyFont="1" applyFill="1" applyBorder="1" applyAlignment="1">
      <alignment horizontal="center"/>
    </xf>
    <xf numFmtId="166" fontId="4" fillId="2" borderId="1" xfId="1" applyNumberFormat="1" applyFont="1" applyFill="1" applyBorder="1" applyAlignment="1">
      <alignment horizontal="center"/>
    </xf>
    <xf numFmtId="166" fontId="4" fillId="2" borderId="5" xfId="1" applyNumberFormat="1" applyFont="1" applyFill="1" applyBorder="1" applyAlignment="1">
      <alignment horizontal="center"/>
    </xf>
    <xf numFmtId="2" fontId="4" fillId="2" borderId="1" xfId="0" applyNumberFormat="1" applyFont="1" applyFill="1" applyBorder="1" applyAlignment="1">
      <alignment horizontal="center"/>
    </xf>
    <xf numFmtId="169" fontId="4" fillId="2" borderId="1" xfId="1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165" fontId="4" fillId="2" borderId="1" xfId="1" applyNumberFormat="1" applyFont="1" applyFill="1" applyBorder="1" applyAlignment="1">
      <alignment horizontal="center"/>
    </xf>
    <xf numFmtId="167" fontId="6" fillId="0" borderId="13" xfId="2" applyNumberFormat="1" applyFont="1" applyBorder="1"/>
    <xf numFmtId="43" fontId="2" fillId="2" borderId="16" xfId="1" applyFont="1" applyFill="1" applyBorder="1"/>
    <xf numFmtId="167" fontId="6" fillId="2" borderId="1" xfId="2" applyNumberFormat="1" applyFont="1" applyFill="1" applyBorder="1"/>
    <xf numFmtId="167" fontId="6" fillId="2" borderId="0" xfId="2" applyNumberFormat="1" applyFont="1" applyFill="1" applyBorder="1"/>
    <xf numFmtId="167" fontId="6" fillId="2" borderId="9" xfId="2" applyNumberFormat="1" applyFont="1" applyFill="1" applyBorder="1"/>
    <xf numFmtId="43" fontId="4" fillId="2" borderId="15" xfId="1" applyFont="1" applyFill="1" applyBorder="1" applyAlignment="1">
      <alignment horizontal="right"/>
    </xf>
    <xf numFmtId="43" fontId="4" fillId="2" borderId="12" xfId="1" applyFont="1" applyFill="1" applyBorder="1" applyAlignment="1">
      <alignment horizontal="right"/>
    </xf>
    <xf numFmtId="43" fontId="4" fillId="2" borderId="1" xfId="1" applyFont="1" applyFill="1" applyBorder="1" applyAlignment="1">
      <alignment horizontal="center"/>
    </xf>
    <xf numFmtId="169" fontId="4" fillId="2" borderId="8" xfId="1" applyNumberFormat="1" applyFont="1" applyFill="1" applyBorder="1" applyAlignment="1">
      <alignment horizontal="center"/>
    </xf>
    <xf numFmtId="169" fontId="4" fillId="2" borderId="9" xfId="1" applyNumberFormat="1" applyFont="1" applyFill="1" applyBorder="1" applyAlignment="1">
      <alignment horizontal="center"/>
    </xf>
    <xf numFmtId="43" fontId="4" fillId="2" borderId="1" xfId="1" applyFont="1" applyFill="1" applyBorder="1" applyAlignment="1">
      <alignment horizontal="center"/>
    </xf>
    <xf numFmtId="172" fontId="2" fillId="0" borderId="0" xfId="1" applyNumberFormat="1" applyFont="1" applyBorder="1" applyAlignment="1">
      <alignment horizontal="right"/>
    </xf>
    <xf numFmtId="9" fontId="2" fillId="0" borderId="0" xfId="2" applyFont="1" applyBorder="1" applyAlignment="1">
      <alignment horizontal="right"/>
    </xf>
    <xf numFmtId="165" fontId="2" fillId="0" borderId="7" xfId="1" applyNumberFormat="1" applyFont="1" applyBorder="1"/>
    <xf numFmtId="167" fontId="6" fillId="0" borderId="17" xfId="2" applyNumberFormat="1" applyFont="1" applyBorder="1"/>
    <xf numFmtId="169" fontId="2" fillId="0" borderId="6" xfId="3" applyBorder="1">
      <alignment horizontal="right"/>
    </xf>
    <xf numFmtId="169" fontId="2" fillId="0" borderId="8" xfId="3" applyBorder="1">
      <alignment horizontal="right"/>
    </xf>
    <xf numFmtId="169" fontId="2" fillId="0" borderId="6" xfId="4">
      <alignment horizontal="right"/>
    </xf>
    <xf numFmtId="43" fontId="6" fillId="0" borderId="0" xfId="6"/>
    <xf numFmtId="165" fontId="2" fillId="0" borderId="0" xfId="7"/>
    <xf numFmtId="43" fontId="2" fillId="0" borderId="0" xfId="8"/>
    <xf numFmtId="2" fontId="2" fillId="0" borderId="0" xfId="9"/>
    <xf numFmtId="166" fontId="2" fillId="0" borderId="0" xfId="10"/>
    <xf numFmtId="43" fontId="4" fillId="2" borderId="11" xfId="1" applyFont="1" applyFill="1" applyBorder="1" applyAlignment="1">
      <alignment horizontal="center"/>
    </xf>
    <xf numFmtId="43" fontId="4" fillId="2" borderId="12" xfId="1" applyFont="1" applyFill="1" applyBorder="1" applyAlignment="1">
      <alignment horizontal="center"/>
    </xf>
    <xf numFmtId="166" fontId="4" fillId="2" borderId="11" xfId="1" applyNumberFormat="1" applyFont="1" applyFill="1" applyBorder="1" applyAlignment="1">
      <alignment horizontal="center"/>
    </xf>
    <xf numFmtId="166" fontId="4" fillId="2" borderId="15" xfId="1" applyNumberFormat="1" applyFont="1" applyFill="1" applyBorder="1" applyAlignment="1">
      <alignment horizontal="center"/>
    </xf>
    <xf numFmtId="166" fontId="4" fillId="2" borderId="12" xfId="1" applyNumberFormat="1" applyFont="1" applyFill="1" applyBorder="1" applyAlignment="1">
      <alignment horizontal="center"/>
    </xf>
    <xf numFmtId="43" fontId="4" fillId="2" borderId="1" xfId="1" applyFont="1" applyFill="1" applyBorder="1" applyAlignment="1">
      <alignment horizontal="center"/>
    </xf>
    <xf numFmtId="43" fontId="4" fillId="2" borderId="5" xfId="1" applyFont="1" applyFill="1" applyBorder="1" applyAlignment="1">
      <alignment horizontal="center"/>
    </xf>
    <xf numFmtId="43" fontId="4" fillId="2" borderId="16" xfId="1" applyFont="1" applyFill="1" applyBorder="1" applyAlignment="1">
      <alignment horizontal="center"/>
    </xf>
    <xf numFmtId="169" fontId="4" fillId="2" borderId="9" xfId="1" applyNumberFormat="1" applyFont="1" applyFill="1" applyBorder="1" applyAlignment="1">
      <alignment horizontal="center"/>
    </xf>
    <xf numFmtId="169" fontId="4" fillId="2" borderId="10" xfId="1" applyNumberFormat="1" applyFont="1" applyFill="1" applyBorder="1" applyAlignment="1">
      <alignment horizontal="center"/>
    </xf>
    <xf numFmtId="43" fontId="4" fillId="4" borderId="9" xfId="1" applyFont="1" applyFill="1" applyBorder="1" applyAlignment="1">
      <alignment horizontal="center"/>
    </xf>
    <xf numFmtId="43" fontId="4" fillId="2" borderId="0" xfId="1" applyFont="1" applyFill="1" applyBorder="1" applyAlignment="1">
      <alignment horizontal="center"/>
    </xf>
    <xf numFmtId="43" fontId="4" fillId="2" borderId="7" xfId="1" applyFont="1" applyFill="1" applyBorder="1" applyAlignment="1">
      <alignment horizontal="center"/>
    </xf>
  </cellXfs>
  <cellStyles count="11">
    <cellStyle name="CO_ContributionPercentage" xfId="5"/>
    <cellStyle name="CO_Exposure" xfId="10"/>
    <cellStyle name="CO_FXRate" xfId="7"/>
    <cellStyle name="CO_PercentageChange" xfId="6"/>
    <cellStyle name="CO_PNL" xfId="4"/>
    <cellStyle name="CO_Price" xfId="8"/>
    <cellStyle name="CO_PriceChange" xfId="9"/>
    <cellStyle name="CO_Units" xfId="3"/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>
        <v>120.26600000000001</v>
        <stp/>
        <stp>##V3_BDPV12</stp>
        <stp>SJM US Equity</stp>
        <stp>LAST_PRICE</stp>
        <stp>[Crispin Spreadsheet.xlsx]OEI!R644C7</stp>
        <tr r="G644" s="2"/>
      </tp>
      <tp>
        <v>65.77</v>
        <stp/>
        <stp>##V3_BDPV12</stp>
        <stp>DAI GY Equity</stp>
        <stp>LAST_PRICE</stp>
        <stp>[Crispin Spreadsheet.xlsx]OEI!R150C7</stp>
        <tr r="G150" s="2"/>
      </tp>
      <tp>
        <v>1657.6</v>
        <stp/>
        <stp>##V3_BDPV12</stp>
        <stp>AAL LN Equity</stp>
        <stp>LAST_PRICE</stp>
        <stp>[Crispin Spreadsheet.xlsx]OEI!R405C7</stp>
        <tr r="G405" s="2"/>
      </tp>
      <tp>
        <v>150.65</v>
        <stp/>
        <stp>##V3_BDPV12</stp>
        <stp>CPI LN Equity</stp>
        <stp>LAST_PRICE</stp>
        <stp>[Crispin Spreadsheet.xlsx]OEI!R430C7</stp>
        <tr r="G430" s="2"/>
      </tp>
      <tp>
        <v>21.16</v>
        <stp/>
        <stp>##V3_BDPV12</stp>
        <stp>TKA GY Equity</stp>
        <stp>LAST_PRICE</stp>
        <stp>[Crispin Spreadsheet.xlsx]OEI!R178C7</stp>
        <tr r="G178" s="2"/>
      </tp>
      <tp>
        <v>70.84</v>
        <stp/>
        <stp>##V3_BDPV12</stp>
        <stp>UBI FP Equity</stp>
        <stp>LAST_PRICE</stp>
        <stp>[Crispin Spreadsheet.xlsx]OEI!R130C7</stp>
        <tr r="G130" s="2"/>
      </tp>
      <tp>
        <v>63.71</v>
        <stp/>
        <stp>##V3_BDPV12</stp>
        <stp>SAN FP Equity</stp>
        <stp>LAST_PRICE</stp>
        <stp>[Crispin Spreadsheet.xlsx]OEI!R117C7</stp>
        <tr r="G117" s="2"/>
      </tp>
      <tp>
        <v>330</v>
        <stp/>
        <stp>##V3_BDPV12</stp>
        <stp>WMH LN Equity</stp>
        <stp>LAST_PRICE</stp>
        <stp>[Crispin Spreadsheet.xlsx]OEI!R581C7</stp>
        <tr r="G581" s="2"/>
      </tp>
      <tp>
        <v>3734.5</v>
        <stp/>
        <stp>##V3_BDPV12</stp>
        <stp>ULVR LN Equity</stp>
        <stp>LAST_PRICE</stp>
        <stp>[Crispin Spreadsheet.xlsx]OEI!R575C7</stp>
        <tr r="G575" s="2"/>
      </tp>
      <tp>
        <v>10.18</v>
        <stp/>
        <stp>##V3_BDPV12</stp>
        <stp>CERV IM Equity</stp>
        <stp>LAST_PRICE</stp>
        <stp>[Crispin Spreadsheet.xlsx]OEI!R221C7</stp>
        <tr r="G221" s="2"/>
      </tp>
      <tp>
        <v>132.6</v>
        <stp/>
        <stp>##V3_BDPV12</stp>
        <stp>JUST LN Equity</stp>
        <stp>LAST_PRICE</stp>
        <stp>[Crispin Spreadsheet.xlsx]OEI!R493C7</stp>
        <tr r="G493" s="2"/>
      </tp>
      <tp t="s">
        <v>JPY</v>
        <stp/>
        <stp>##V3_BDPV12</stp>
        <stp>7224 JT Equity</stp>
        <stp>CRNCY</stp>
        <stp>[Crispin Spreadsheet.xlsx]OEI!R275C4</stp>
        <tr r="D275" s="2"/>
      </tp>
      <tp>
        <v>28.45</v>
        <stp/>
        <stp>##V3_BDPV12</stp>
        <stp>1128 HK Equity</stp>
        <stp>PX_YEST_CLOSE</stp>
        <stp>[Crispin Spreadsheet.xlsx]OEI!R204C6</stp>
        <tr r="F204" s="2"/>
      </tp>
      <tp t="s">
        <v>JPY</v>
        <stp/>
        <stp>##V3_BDPV12</stp>
        <stp>4911 JT Equity</stp>
        <stp>CRNCY</stp>
        <stp>[Crispin Spreadsheet.xlsx]OEI!R276C4</stp>
        <tr r="D276" s="2"/>
      </tp>
      <tp t="s">
        <v>JPY</v>
        <stp/>
        <stp>##V3_BDPV12</stp>
        <stp>5020 JT Equity</stp>
        <stp>CRNCY</stp>
        <stp>[Crispin Spreadsheet.xlsx]OEI!R255C4</stp>
        <tr r="D255" s="2"/>
      </tp>
      <tp t="s">
        <v>JPY</v>
        <stp/>
        <stp>##V3_BDPV12</stp>
        <stp>2503 JT Equity</stp>
        <stp>CRNCY</stp>
        <stp>[Crispin Spreadsheet.xlsx]OEI!R257C4</stp>
        <tr r="D257" s="2"/>
      </tp>
      <tp t="s">
        <v>JPY</v>
        <stp/>
        <stp>##V3_BDPV12</stp>
        <stp>6963 JT Equity</stp>
        <stp>CRNCY</stp>
        <stp>[Crispin Spreadsheet.xlsx]OEI!R271C4</stp>
        <tr r="D271" s="2"/>
      </tp>
      <tp t="s">
        <v>JPY</v>
        <stp/>
        <stp>##V3_BDPV12</stp>
        <stp>7012 JT Equity</stp>
        <stp>CRNCY</stp>
        <stp>[Crispin Spreadsheet.xlsx]OEI!R256C4</stp>
        <tr r="D256" s="2"/>
      </tp>
      <tp t="s">
        <v>JPY</v>
        <stp/>
        <stp>##V3_BDPV12</stp>
        <stp>5002 JT Equity</stp>
        <stp>CRNCY</stp>
        <stp>[Crispin Spreadsheet.xlsx]OEI!R277C4</stp>
        <tr r="D277" s="2"/>
      </tp>
      <tp t="s">
        <v>US LONG BOND(CBT) Jun18</v>
        <stp/>
        <stp>##V3_BDPV12</stp>
        <stp>USA Comdty</stp>
        <stp>NAME</stp>
        <stp>[Crispin Spreadsheet.xlsx]OEI!R714C5</stp>
        <tr r="E714" s="2"/>
      </tp>
      <tp>
        <v>27.58</v>
        <stp/>
        <stp>##V3_BDHV12</stp>
        <stp>BGN IM Equity</stp>
        <stp>PX_CLOSE_1D</stp>
        <stp>09/03/2018</stp>
        <stp>09/03/2018</stp>
        <stp>[Crispin Spreadsheet.xlsx]OEI!R218C28</stp>
        <tr r="AB218" s="2"/>
      </tp>
      <tp>
        <v>2.5380000000000003</v>
        <stp/>
        <stp>##V3_BDHV12</stp>
        <stp>KPN NA Equity</stp>
        <stp>PX_CLOSE_1D</stp>
        <stp>09/03/2018</stp>
        <stp>09/03/2018</stp>
        <stp>[Crispin Spreadsheet.xlsx]OEI!R299C28</stp>
        <tr r="AB299" s="2"/>
      </tp>
      <tp>
        <v>5.6059999999999999</v>
        <stp/>
        <stp>##V3_BDHV12</stp>
        <stp>AGN NA Equity</stp>
        <stp>PX_CLOSE_1D</stp>
        <stp>09/03/2018</stp>
        <stp>09/03/2018</stp>
        <stp>[Crispin Spreadsheet.xlsx]OEI!R291C28</stp>
        <tr r="AB291" s="2"/>
      </tp>
      <tp>
        <v>5.47</v>
        <stp/>
        <stp>##V3_BDHV12</stp>
        <stp>SAN SQ Equity</stp>
        <stp>PX_CLOSE_1D</stp>
        <stp>09/03/2018</stp>
        <stp>09/03/2018</stp>
        <stp>[Crispin Spreadsheet.xlsx]OEI!R341C28</stp>
        <tr r="AB341" s="2"/>
      </tp>
      <tp>
        <v>23.45</v>
        <stp/>
        <stp>##V3_BDHV12</stp>
        <stp>CLN SW Equity</stp>
        <stp>PX_CLOSE_1D</stp>
        <stp>09/03/2018</stp>
        <stp>09/03/2018</stp>
        <stp>[Crispin Spreadsheet.xlsx]OEI!R376C28</stp>
        <tr r="AB376" s="2"/>
      </tp>
      <tp>
        <v>53.02</v>
        <stp/>
        <stp>##V3_BDHV12</stp>
        <stp>LHN SW Equity</stp>
        <stp>PX_CLOSE_1D</stp>
        <stp>09/03/2018</stp>
        <stp>09/03/2018</stp>
        <stp>[Crispin Spreadsheet.xlsx]OEI!R381C28</stp>
        <tr r="AB381" s="2"/>
      </tp>
      <tp>
        <v>102.5</v>
        <stp/>
        <stp>##V3_BDHV12</stp>
        <stp>HEN GY Equity</stp>
        <stp>PX_CLOSE_1D</stp>
        <stp>09/03/2018</stp>
        <stp>09/03/2018</stp>
        <stp>[Crispin Spreadsheet.xlsx]OEI!R159C28</stp>
        <tr r="AB159" s="2"/>
      </tp>
      <tp>
        <v>94.75</v>
        <stp/>
        <stp>##V3_BDHV12</stp>
        <stp>MAN GY Equity</stp>
        <stp>PX_CLOSE_1D</stp>
        <stp>09/03/2018</stp>
        <stp>09/03/2018</stp>
        <stp>[Crispin Spreadsheet.xlsx]OEI!R164C28</stp>
        <tr r="AB164" s="2"/>
      </tp>
      <tp>
        <v>64.91</v>
        <stp/>
        <stp>##V3_BDHV12</stp>
        <stp>SAN FP Equity</stp>
        <stp>PX_CLOSE_1D</stp>
        <stp>09/03/2018</stp>
        <stp>09/03/2018</stp>
        <stp>[Crispin Spreadsheet.xlsx]OEI!R117C28</stp>
        <tr r="AB117" s="2"/>
      </tp>
      <tp>
        <v>123.02</v>
        <stp/>
        <stp>##V3_BDHV12</stp>
        <stp>MON US Equity</stp>
        <stp>PX_CLOSE_1D</stp>
        <stp>09/03/2018</stp>
        <stp>09/03/2018</stp>
        <stp>[Crispin Spreadsheet.xlsx]OEI!R662C28</stp>
        <tr r="AB662" s="2"/>
      </tp>
      <tp>
        <v>58.66</v>
        <stp/>
        <stp>##V3_BDHV12</stp>
        <stp>LEN US Equity</stp>
        <stp>PX_CLOSE_1D</stp>
        <stp>09/03/2018</stp>
        <stp>09/03/2018</stp>
        <stp>[Crispin Spreadsheet.xlsx]OEI!R653C28</stp>
        <tr r="AB653" s="2"/>
      </tp>
      <tp>
        <v>26.2</v>
        <stp/>
        <stp>##V3_BDHV12</stp>
        <stp>DAN US Equity</stp>
        <stp>PX_CLOSE_1D</stp>
        <stp>09/03/2018</stp>
        <stp>09/03/2018</stp>
        <stp>[Crispin Spreadsheet.xlsx]OEI!R619C28</stp>
        <tr r="AB619" s="2"/>
      </tp>
      <tp>
        <v>685.5</v>
        <stp/>
        <stp>##V3_BDHV12</stp>
        <stp>INCH LN Equity</stp>
        <stp>PX_CLOSE_1D</stp>
        <stp>09/03/2018</stp>
        <stp>09/03/2018</stp>
        <stp>[Crispin Spreadsheet.xlsx]OEI!R478C28</stp>
        <tr r="AB478" s="2"/>
      </tp>
      <tp>
        <v>15.24</v>
        <stp/>
        <stp>##V3_BDHV12</stp>
        <stp>BVN US Equity</stp>
        <stp>PX_CLOSE_1D</stp>
        <stp>09/03/2018</stp>
        <stp>09/03/2018</stp>
        <stp>[Crispin Spreadsheet.xlsx]OEI!R612C28</stp>
        <tr r="AB612" s="2"/>
      </tp>
      <tp>
        <v>123.02</v>
        <stp/>
        <stp>##V3_BDHV12</stp>
        <stp>MON US Equity</stp>
        <stp>PX_CLOSE_1D</stp>
        <stp>09/03/2018</stp>
        <stp>09/03/2018</stp>
        <stp>[Crispin Spreadsheet.xlsx]OEI!R772C28</stp>
        <tr r="AB772" s="2"/>
      </tp>
      <tp>
        <v>421.4</v>
        <stp/>
        <stp>##V3_BDHV12</stp>
        <stp>GKN LN Equity</stp>
        <stp>PX_CLOSE_1D</stp>
        <stp>09/03/2018</stp>
        <stp>09/03/2018</stp>
        <stp>[Crispin Spreadsheet.xlsx]OEI!R458C28</stp>
        <tr r="AB458" s="2"/>
      </tp>
      <tp>
        <v>1.8120000000000001</v>
        <stp/>
        <stp>##V3_BDHV12</stp>
        <stp>CRN LN Equity</stp>
        <stp>PX_CLOSE_1D</stp>
        <stp>09/03/2018</stp>
        <stp>09/03/2018</stp>
        <stp>[Crispin Spreadsheet.xlsx]OEI!R429C28</stp>
        <tr r="AB429" s="2"/>
      </tp>
      <tp>
        <v>4815</v>
        <stp/>
        <stp>##V3_BDHV12</stp>
        <stp>AZN LN Equity</stp>
        <stp>PX_CLOSE_1D</stp>
        <stp>09/03/2018</stp>
        <stp>09/03/2018</stp>
        <stp>[Crispin Spreadsheet.xlsx]OEI!R410C28</stp>
        <tr r="AB410" s="2"/>
      </tp>
      <tp>
        <v>2548</v>
        <stp/>
        <stp>##V3_BDHV12</stp>
        <stp>PSN LN Equity</stp>
        <stp>PX_CLOSE_1D</stp>
        <stp>09/03/2018</stp>
        <stp>09/03/2018</stp>
        <stp>[Crispin Spreadsheet.xlsx]OEI!R519C28</stp>
        <tr r="AB519" s="2"/>
      </tp>
      <tp>
        <v>153.5</v>
        <stp/>
        <stp>##V3_BDHV12</stp>
        <stp>AGN US Equity</stp>
        <stp>PX_CLOSE_1D</stp>
        <stp>09/03/2018</stp>
        <stp>09/03/2018</stp>
        <stp>[Crispin Spreadsheet.xlsx]OEI!R592C28</stp>
        <tr r="AB592" s="2"/>
      </tp>
      <tp>
        <v>1.907</v>
        <stp/>
        <stp>##V3_BDHV12</stp>
        <stp>ALPHA GA Equity</stp>
        <stp>PX_CLOSE_1D</stp>
        <stp>09/03/2018</stp>
        <stp>09/03/2018</stp>
        <stp>[Crispin Spreadsheet.xlsx]OEI!R186C28</stp>
        <tr r="AB186" s="2"/>
      </tp>
      <tp>
        <v>517.5</v>
        <stp/>
        <stp>##V3_BDHV12</stp>
        <stp>SOPH LN Equity</stp>
        <stp>PX_CLOSE_1D</stp>
        <stp>09/03/2018</stp>
        <stp>09/03/2018</stp>
        <stp>[Crispin Spreadsheet.xlsx]OEI!R557C28</stp>
        <tr r="AB557" s="2"/>
      </tp>
      <tp>
        <v>28.9</v>
        <stp/>
        <stp>##V3_BDPV12</stp>
        <stp>ITM LN Equity</stp>
        <stp>LAST_PRICE</stp>
        <stp>[Crispin Spreadsheet.xlsx]OEI!R485C7</stp>
        <tr r="G485" s="2"/>
      </tp>
      <tp>
        <v>125.5</v>
        <stp/>
        <stp>##V3_BDPV12</stp>
        <stp>IMM LN Equity</stp>
        <stp>LAST_PRICE</stp>
        <stp>[Crispin Spreadsheet.xlsx]OEI!R475C7</stp>
        <tr r="G475" s="2"/>
      </tp>
      <tp>
        <v>58.3</v>
        <stp/>
        <stp>##V3_BDPV12</stp>
        <stp>LMI LN Equity</stp>
        <stp>LAST_PRICE</stp>
        <stp>[Crispin Spreadsheet.xlsx]OEI!R501C7</stp>
        <tr r="G501" s="2"/>
      </tp>
      <tp>
        <v>719.4</v>
        <stp/>
        <stp>##V3_BDPV12</stp>
        <stp>AGK LN Equity</stp>
        <stp>LAST_PRICE</stp>
        <stp>[Crispin Spreadsheet.xlsx]OEI!R403C7</stp>
        <tr r="G403" s="2"/>
      </tp>
      <tp>
        <v>2379</v>
        <stp/>
        <stp>##V3_BDPV12</stp>
        <stp>CRH LN Equity</stp>
        <stp>LAST_PRICE</stp>
        <stp>[Crispin Spreadsheet.xlsx]OEI!R440C7</stp>
        <tr r="G440" s="2"/>
      </tp>
      <tp>
        <v>35.24</v>
        <stp/>
        <stp>##V3_BDPV12</stp>
        <stp>FRO NO Equity</stp>
        <stp>LAST_PRICE</stp>
        <stp>[Crispin Spreadsheet.xlsx]OEI!R757C7</stp>
        <tr r="G757" s="2"/>
      </tp>
      <tp>
        <v>52.265000000000001</v>
        <stp/>
        <stp>##V3_BDPV12</stp>
        <stp>AAL US Equity</stp>
        <stp>LAST_PRICE</stp>
        <stp>[Crispin Spreadsheet.xlsx]OEI!R594C7</stp>
        <tr r="G594" s="2"/>
      </tp>
      <tp>
        <v>22.57</v>
        <stp/>
        <stp>##V3_BDPV12</stp>
        <stp>CLN SW Equity</stp>
        <stp>LAST_PRICE</stp>
        <stp>[Crispin Spreadsheet.xlsx]OEI!R376C7</stp>
        <tr r="G376" s="2"/>
      </tp>
      <tp>
        <v>109.99</v>
        <stp/>
        <stp>##V3_BDPV12</stp>
        <stp>JPM US Equity</stp>
        <stp>LAST_PRICE</stp>
        <stp>[Crispin Spreadsheet.xlsx]OEI!R645C7</stp>
        <tr r="G645" s="2"/>
      </tp>
      <tp>
        <v>83</v>
        <stp/>
        <stp>##V3_BDPV12</stp>
        <stp>TNI LN Equity</stp>
        <stp>LAST_PRICE</stp>
        <stp>[Crispin Spreadsheet.xlsx]OEI!R571C7</stp>
        <tr r="G571" s="2"/>
      </tp>
      <tp>
        <v>181.75</v>
        <stp/>
        <stp>##V3_BDPV12</stp>
        <stp>STL NO Equity</stp>
        <stp>LAST_PRICE</stp>
        <stp>[Crispin Spreadsheet.xlsx]OEI!R314C7</stp>
        <tr r="G314" s="2"/>
      </tp>
      <tp>
        <v>64.61</v>
        <stp/>
        <stp>##V3_BDPV12</stp>
        <stp>PCAR US Equity</stp>
        <stp>LAST_PRICE</stp>
        <stp>[Crispin Spreadsheet.xlsx]OEI!R674C7</stp>
        <tr r="G674" s="2"/>
      </tp>
      <tp>
        <v>1.742</v>
        <stp/>
        <stp>##V3_BDPV12</stp>
        <stp>ALPHA GA Equity</stp>
        <stp>LAST_PRICE</stp>
        <stp>[Crispin Spreadsheet.xlsx]OEI!R186C7</stp>
        <tr r="G186" s="2"/>
      </tp>
      <tp>
        <v>204.7</v>
        <stp/>
        <stp>##V3_BDPV12</stp>
        <stp>INTU LN Equity</stp>
        <stp>LAST_PRICE</stp>
        <stp>[Crispin Spreadsheet.xlsx]OEI!R483C7</stp>
        <tr r="G483" s="2"/>
      </tp>
      <tp>
        <v>273</v>
        <stp/>
        <stp>##V3_BDPV12</stp>
        <stp>IBST LN Equity</stp>
        <stp>LAST_PRICE</stp>
        <stp>[Crispin Spreadsheet.xlsx]OEI!R472C7</stp>
        <tr r="G472" s="2"/>
      </tp>
      <tp t="s">
        <v>JPY</v>
        <stp/>
        <stp>##V3_BDPV12</stp>
        <stp>5401 JT Equity</stp>
        <stp>CRNCY</stp>
        <stp>[Crispin Spreadsheet.xlsx]OEI!R266C4</stp>
        <tr r="D266" s="2"/>
      </tp>
      <tp t="s">
        <v>JPY</v>
        <stp/>
        <stp>##V3_BDPV12</stp>
        <stp>6740 JT Equity</stp>
        <stp>CRNCY</stp>
        <stp>[Crispin Spreadsheet.xlsx]OEI!R252C4</stp>
        <tr r="D252" s="2"/>
      </tp>
      <tp t="s">
        <v>JPY</v>
        <stp/>
        <stp>##V3_BDPV12</stp>
        <stp>4208 JT Equity</stp>
        <stp>CRNCY</stp>
        <stp>[Crispin Spreadsheet.xlsx]OEI!R286C4</stp>
        <tr r="D286" s="2"/>
      </tp>
      <tp>
        <v>33.72</v>
        <stp/>
        <stp>##V3_BDHV12</stp>
        <stp>FRO NO Equity</stp>
        <stp>PX_CLOSE_1D</stp>
        <stp>09/03/2018</stp>
        <stp>09/03/2018</stp>
        <stp>[Crispin Spreadsheet.xlsx]OEI!R309C28</stp>
        <tr r="AB309" s="2"/>
      </tp>
      <tp>
        <v>32250</v>
        <stp/>
        <stp>##V3_BDHV12</stp>
        <stp>KIO SJ Equity</stp>
        <stp>PX_CLOSE_1D</stp>
        <stp>09/03/2018</stp>
        <stp>09/03/2018</stp>
        <stp>[Crispin Spreadsheet.xlsx]OEI!R331C28</stp>
        <tr r="AB331" s="2"/>
      </tp>
      <tp>
        <v>31.65</v>
        <stp/>
        <stp>##V3_BDHV12</stp>
        <stp>NTRI US Equity</stp>
        <stp>PX_CLOSE_1D</stp>
        <stp>09/03/2018</stp>
        <stp>09/03/2018</stp>
        <stp>[Crispin Spreadsheet.xlsx]OEI!R669C28</stp>
        <tr r="AB669" s="2"/>
      </tp>
      <tp>
        <v>95.82</v>
        <stp/>
        <stp>##V3_BDHV12</stp>
        <stp>RNO FP Equity</stp>
        <stp>PX_CLOSE_1D</stp>
        <stp>09/03/2018</stp>
        <stp>09/03/2018</stp>
        <stp>[Crispin Spreadsheet.xlsx]OEI!R115C28</stp>
        <tr r="AB115" s="2"/>
      </tp>
      <tp>
        <v>112.4</v>
        <stp/>
        <stp>##V3_BDHV12</stp>
        <stp>RCO FP Equity</stp>
        <stp>PX_CLOSE_1D</stp>
        <stp>09/03/2018</stp>
        <stp>09/03/2018</stp>
        <stp>[Crispin Spreadsheet.xlsx]OEI!R114C28</stp>
        <tr r="AB114" s="2"/>
      </tp>
      <tp>
        <v>33.72</v>
        <stp/>
        <stp>##V3_BDHV12</stp>
        <stp>FRO NO Equity</stp>
        <stp>PX_CLOSE_1D</stp>
        <stp>09/03/2018</stp>
        <stp>09/03/2018</stp>
        <stp>[Crispin Spreadsheet.xlsx]OEI!R757C28</stp>
        <tr r="AB757" s="2"/>
      </tp>
      <tp>
        <v>175.2</v>
        <stp/>
        <stp>##V3_BDHV12</stp>
        <stp>BOO LN Equity</stp>
        <stp>PX_CLOSE_1D</stp>
        <stp>09/03/2018</stp>
        <stp>09/03/2018</stp>
        <stp>[Crispin Spreadsheet.xlsx]OEI!R419C28</stp>
        <tr r="AB419" s="2"/>
      </tp>
      <tp>
        <v>216</v>
        <stp/>
        <stp>##V3_BDHV12</stp>
        <stp>MRO LN Equity</stp>
        <stp>PX_CLOSE_1D</stp>
        <stp>09/03/2018</stp>
        <stp>09/03/2018</stp>
        <stp>[Crispin Spreadsheet.xlsx]OEI!R505C28</stp>
        <tr r="AB505" s="2"/>
      </tp>
      <tp>
        <v>3693</v>
        <stp/>
        <stp>##V3_BDHV12</stp>
        <stp>RIO LN Equity</stp>
        <stp>PX_CLOSE_1D</stp>
        <stp>09/03/2018</stp>
        <stp>09/03/2018</stp>
        <stp>[Crispin Spreadsheet.xlsx]OEI!R535C28</stp>
        <tr r="AB535" s="2"/>
      </tp>
      <tp>
        <v>264.3</v>
        <stp/>
        <stp>##V3_BDHV12</stp>
        <stp>RTO LN Equity</stp>
        <stp>PX_CLOSE_1D</stp>
        <stp>09/03/2018</stp>
        <stp>09/03/2018</stp>
        <stp>[Crispin Spreadsheet.xlsx]OEI!R533C28</stp>
        <tr r="AB533" s="2"/>
      </tp>
      <tp>
        <v>10.965</v>
        <stp/>
        <stp>##V3_BDHV12</stp>
        <stp>CNHI IM Equity</stp>
        <stp>PX_CLOSE_1D</stp>
        <stp>09/03/2018</stp>
        <stp>09/03/2018</stp>
        <stp>[Crispin Spreadsheet.xlsx]OEI!R222C28</stp>
        <tr r="AB222" s="2"/>
      </tp>
      <tp>
        <v>101.23</v>
        <stp/>
        <stp>##V3_BDHV12</stp>
        <stp>XPO US Equity</stp>
        <stp>PX_CLOSE_1D</stp>
        <stp>09/03/2018</stp>
        <stp>09/03/2018</stp>
        <stp>[Crispin Spreadsheet.xlsx]OEI!R802C28</stp>
        <tr r="AB802" s="2"/>
      </tp>
      <tp>
        <v>14</v>
        <stp/>
        <stp>##V3_BDHV12</stp>
        <stp>CDZI US Equity</stp>
        <stp>PX_CLOSE_1D</stp>
        <stp>09/03/2018</stp>
        <stp>09/03/2018</stp>
        <stp>[Crispin Spreadsheet.xlsx]OEI!R605C28</stp>
        <tr r="AB605" s="2"/>
      </tp>
      <tp>
        <v>0.54900000000000004</v>
        <stp/>
        <stp>##V3_BDHV12</stp>
        <stp>GEDI IM Equity</stp>
        <stp>PX_CLOSE_1D</stp>
        <stp>09/03/2018</stp>
        <stp>09/03/2018</stp>
        <stp>[Crispin Spreadsheet.xlsx]OEI!R227C28</stp>
        <tr r="AB227" s="2"/>
      </tp>
      <tp>
        <v>42.72</v>
        <stp/>
        <stp>##V3_BDPV12</stp>
        <stp>SGO FP Equity</stp>
        <stp>LAST_PRICE</stp>
        <stp>[Crispin Spreadsheet.xlsx]OEI!R92C7</stp>
        <tr r="G92" s="2"/>
      </tp>
      <tp>
        <v>12.385</v>
        <stp/>
        <stp>##V3_BDPV12</stp>
        <stp>RDC US Equity</stp>
        <stp>LAST_PRICE</stp>
        <stp>[Crispin Spreadsheet.xlsx]OEI!R778C7</stp>
        <tr r="G778" s="2"/>
      </tp>
      <tp>
        <v>26.8</v>
        <stp/>
        <stp>##V3_BDPV12</stp>
        <stp>RHK GY Equity</stp>
        <stp>LAST_PRICE</stp>
        <stp>[Crispin Spreadsheet.xlsx]OEI!R170C7</stp>
        <tr r="G170" s="2"/>
      </tp>
      <tp>
        <v>18.664999999999999</v>
        <stp/>
        <stp>##V3_BDPV12</stp>
        <stp>STM FP Equity</stp>
        <stp>LAST_PRICE</stp>
        <stp>[Crispin Spreadsheet.xlsx]OEI!R126C7</stp>
        <tr r="G126" s="2"/>
      </tp>
      <tp>
        <v>112.4</v>
        <stp/>
        <stp>##V3_BDPV12</stp>
        <stp>RCO FP Equity</stp>
        <stp>LAST_PRICE</stp>
        <stp>[Crispin Spreadsheet.xlsx]OEI!R114C7</stp>
        <tr r="G114" s="2"/>
      </tp>
      <tp>
        <v>44.09</v>
        <stp/>
        <stp>##V3_BDPV12</stp>
        <stp>DHI US Equity</stp>
        <stp>LAST_PRICE</stp>
        <stp>[Crispin Spreadsheet.xlsx]OEI!R622C7</stp>
        <tr r="G622" s="2"/>
      </tp>
      <tp>
        <v>3.87</v>
        <stp/>
        <stp>##V3_BDPV12</stp>
        <stp>KGC US Equity</stp>
        <stp>LAST_PRICE</stp>
        <stp>[Crispin Spreadsheet.xlsx]OEI!R648C7</stp>
        <tr r="G648" s="2"/>
      </tp>
      <tp>
        <v>174.7</v>
        <stp/>
        <stp>##V3_BDPV12</stp>
        <stp>TEL NO Equity</stp>
        <stp>LAST_PRICE</stp>
        <stp>[Crispin Spreadsheet.xlsx]OEI!R317C7</stp>
        <tr r="G317" s="2"/>
      </tp>
      <tp>
        <v>1229</v>
        <stp/>
        <stp>##V3_BDPV12</stp>
        <stp>TPK LN Equity</stp>
        <stp>LAST_PRICE</stp>
        <stp>[Crispin Spreadsheet.xlsx]OEI!R570C7</stp>
        <tr r="G570" s="2"/>
      </tp>
      <tp>
        <v>30.76</v>
        <stp/>
        <stp>##V3_BDPV12</stp>
        <stp>FWONK US Equity</stp>
        <stp>LAST_PRICE</stp>
        <stp>[Crispin Spreadsheet.xlsx]OEI!R768C7</stp>
        <tr r="G768" s="2"/>
      </tp>
      <tp>
        <v>640.5</v>
        <stp/>
        <stp>##V3_BDPV12</stp>
        <stp>DMGT LN Equity</stp>
        <stp>LAST_PRICE</stp>
        <stp>[Crispin Spreadsheet.xlsx]OEI!R441C7</stp>
        <tr r="G441" s="2"/>
      </tp>
      <tp>
        <v>3086</v>
        <stp/>
        <stp>##V3_BDPV12</stp>
        <stp>JMAT LN Equity</stp>
        <stp>LAST_PRICE</stp>
        <stp>[Crispin Spreadsheet.xlsx]OEI!R491C7</stp>
        <tr r="G491" s="2"/>
      </tp>
      <tp>
        <v>63.42</v>
        <stp/>
        <stp>##V3_BDPV12</stp>
        <stp>LAMR US Equity</stp>
        <stp>LAST_PRICE</stp>
        <stp>[Crispin Spreadsheet.xlsx]OEI!R767C7</stp>
        <tr r="G767" s="2"/>
      </tp>
      <tp t="s">
        <v>JPY</v>
        <stp/>
        <stp>##V3_BDPV12</stp>
        <stp>6857 JT Equity</stp>
        <stp>CRNCY</stp>
        <stp>[Crispin Spreadsheet.xlsx]OEI!R240C4</stp>
        <tr r="D240" s="2"/>
      </tp>
      <tp>
        <v>4.1900000000000004</v>
        <stp/>
        <stp>##V3_BDPV12</stp>
        <stp>1919 HK Equity</stp>
        <stp>PX_YEST_CLOSE</stp>
        <stp>[Crispin Spreadsheet.xlsx]OEI!R195C6</stp>
        <tr r="F195" s="2"/>
      </tp>
      <tp t="s">
        <v>JPY</v>
        <stp/>
        <stp>##V3_BDPV12</stp>
        <stp>2730 JT Equity</stp>
        <stp>CRNCY</stp>
        <stp>[Crispin Spreadsheet.xlsx]OEI!R246C4</stp>
        <tr r="D246" s="2"/>
      </tp>
      <tp t="s">
        <v>JPY</v>
        <stp/>
        <stp>##V3_BDPV12</stp>
        <stp>1820 JT Equity</stp>
        <stp>CRNCY</stp>
        <stp>[Crispin Spreadsheet.xlsx]OEI!R267C4</stp>
        <tr r="D267" s="2"/>
      </tp>
      <tp t="s">
        <v>JPY</v>
        <stp/>
        <stp>##V3_BDPV12</stp>
        <stp>7203 JT Equity</stp>
        <stp>CRNCY</stp>
        <stp>[Crispin Spreadsheet.xlsx]OEI!R285C4</stp>
        <tr r="D285" s="2"/>
      </tp>
      <tp t="s">
        <v>JPY</v>
        <stp/>
        <stp>##V3_BDPV12</stp>
        <stp>5202 JT Equity</stp>
        <stp>CRNCY</stp>
        <stp>[Crispin Spreadsheet.xlsx]OEI!R265C4</stp>
        <tr r="D265" s="2"/>
      </tp>
      <tp>
        <v>1224</v>
        <stp/>
        <stp>##V3_BDHV12</stp>
        <stp>SGL SJ Equity</stp>
        <stp>PX_CLOSE_1D</stp>
        <stp>09/03/2018</stp>
        <stp>09/03/2018</stp>
        <stp>[Crispin Spreadsheet.xlsx]OEI!R332C28</stp>
        <tr r="AB332" s="2"/>
      </tp>
      <tp>
        <v>180.25</v>
        <stp/>
        <stp>##V3_BDHV12</stp>
        <stp>TEL NO Equity</stp>
        <stp>PX_CLOSE_1D</stp>
        <stp>09/03/2018</stp>
        <stp>09/03/2018</stp>
        <stp>[Crispin Spreadsheet.xlsx]OEI!R317C28</stp>
        <tr r="AB317" s="2"/>
      </tp>
      <tp>
        <v>41.83</v>
        <stp/>
        <stp>##V3_BDHV12</stp>
        <stp>WKL NA Equity</stp>
        <stp>PX_CLOSE_1D</stp>
        <stp>09/03/2018</stp>
        <stp>09/03/2018</stp>
        <stp>[Crispin Spreadsheet.xlsx]OEI!R303C28</stp>
        <tr r="AB303" s="2"/>
      </tp>
      <tp>
        <v>178</v>
        <stp/>
        <stp>##V3_BDHV12</stp>
        <stp>STL NO Equity</stp>
        <stp>PX_CLOSE_1D</stp>
        <stp>09/03/2018</stp>
        <stp>09/03/2018</stp>
        <stp>[Crispin Spreadsheet.xlsx]OEI!R314C28</stp>
        <tr r="AB314" s="2"/>
      </tp>
      <tp>
        <v>63</v>
        <stp/>
        <stp>##V3_BDHV12</stp>
        <stp>AXL SJ Equity</stp>
        <stp>PX_CLOSE_1D</stp>
        <stp>09/03/2018</stp>
        <stp>09/03/2018</stp>
        <stp>[Crispin Spreadsheet.xlsx]OEI!R329C28</stp>
        <tr r="AB329" s="2"/>
      </tp>
      <tp>
        <v>1.5649999999999999</v>
        <stp/>
        <stp>##V3_BDPV12</stp>
        <stp>WGX AU Equity</stp>
        <stp>LAST_PRICE</stp>
        <stp>[Crispin Spreadsheet.xlsx]OEI!R24C7</stp>
        <tr r="G24" s="2"/>
      </tp>
      <tp>
        <v>11.74</v>
        <stp/>
        <stp>##V3_BDHV12</stp>
        <stp>SGL GY Equity</stp>
        <stp>PX_CLOSE_1D</stp>
        <stp>09/03/2018</stp>
        <stp>09/03/2018</stp>
        <stp>[Crispin Spreadsheet.xlsx]OEI!R173C28</stp>
        <tr r="AB173" s="2"/>
      </tp>
      <tp>
        <v>14.35</v>
        <stp/>
        <stp>##V3_BDHV12</stp>
        <stp>RXL FP Equity</stp>
        <stp>PX_CLOSE_1D</stp>
        <stp>09/03/2018</stp>
        <stp>09/03/2018</stp>
        <stp>[Crispin Spreadsheet.xlsx]OEI!R116C28</stp>
        <tr r="AB116" s="2"/>
      </tp>
      <tp>
        <v>43.44</v>
        <stp/>
        <stp>##V3_BDHV12</stp>
        <stp>POL US Equity</stp>
        <stp>PX_CLOSE_1D</stp>
        <stp>09/03/2018</stp>
        <stp>09/03/2018</stp>
        <stp>[Crispin Spreadsheet.xlsx]OEI!R678C28</stp>
        <tr r="AB678" s="2"/>
      </tp>
      <tp>
        <v>46.01</v>
        <stp/>
        <stp>##V3_BDHV12</stp>
        <stp>HAL US Equity</stp>
        <stp>PX_CLOSE_1D</stp>
        <stp>09/03/2018</stp>
        <stp>09/03/2018</stp>
        <stp>[Crispin Spreadsheet.xlsx]OEI!R640C28</stp>
        <tr r="AB640" s="2"/>
      </tp>
      <tp>
        <v>27.67</v>
        <stp/>
        <stp>##V3_BDHV12</stp>
        <stp>NWL US Equity</stp>
        <stp>PX_CLOSE_1D</stp>
        <stp>09/03/2018</stp>
        <stp>09/03/2018</stp>
        <stp>[Crispin Spreadsheet.xlsx]OEI!R666C28</stp>
        <tr r="AB666" s="2"/>
      </tp>
      <tp>
        <v>54.64</v>
        <stp/>
        <stp>##V3_BDHV12</stp>
        <stp>DAL US Equity</stp>
        <stp>PX_CLOSE_1D</stp>
        <stp>09/03/2018</stp>
        <stp>09/03/2018</stp>
        <stp>[Crispin Spreadsheet.xlsx]OEI!R620C28</stp>
        <tr r="AB620" s="2"/>
      </tp>
      <tp>
        <v>163.4</v>
        <stp/>
        <stp>##V3_BDHV12</stp>
        <stp>LCL LN Equity</stp>
        <stp>PX_CLOSE_1D</stp>
        <stp>09/03/2018</stp>
        <stp>09/03/2018</stp>
        <stp>[Crispin Spreadsheet.xlsx]OEI!R496C28</stp>
        <tr r="AB496" s="2"/>
      </tp>
      <tp>
        <v>1707.2</v>
        <stp/>
        <stp>##V3_BDHV12</stp>
        <stp>AAL LN Equity</stp>
        <stp>PX_CLOSE_1D</stp>
        <stp>09/03/2018</stp>
        <stp>09/03/2018</stp>
        <stp>[Crispin Spreadsheet.xlsx]OEI!R405C28</stp>
        <tr r="AB405" s="2"/>
      </tp>
      <tp>
        <v>4743</v>
        <stp/>
        <stp>##V3_BDHV12</stp>
        <stp>CCL LN Equity</stp>
        <stp>PX_CLOSE_1D</stp>
        <stp>09/03/2018</stp>
        <stp>09/03/2018</stp>
        <stp>[Crispin Spreadsheet.xlsx]OEI!R431C28</stp>
        <tr r="AB431" s="2"/>
      </tp>
      <tp>
        <v>1506</v>
        <stp/>
        <stp>##V3_BDHV12</stp>
        <stp>REL LN Equity</stp>
        <stp>PX_CLOSE_1D</stp>
        <stp>09/03/2018</stp>
        <stp>09/03/2018</stp>
        <stp>[Crispin Spreadsheet.xlsx]OEI!R531C28</stp>
        <tr r="AB531" s="2"/>
      </tp>
      <tp>
        <v>54.79</v>
        <stp/>
        <stp>##V3_BDHV12</stp>
        <stp>AAL US Equity</stp>
        <stp>PX_CLOSE_1D</stp>
        <stp>09/03/2018</stp>
        <stp>09/03/2018</stp>
        <stp>[Crispin Spreadsheet.xlsx]OEI!R594C28</stp>
        <tr r="AB594" s="2"/>
      </tp>
      <tp>
        <v>59.24</v>
        <stp/>
        <stp>##V3_BDPV12</stp>
        <stp>BNP FP Equity</stp>
        <stp>LAST_PRICE</stp>
        <stp>[Crispin Spreadsheet.xlsx]OEI!R88C7</stp>
        <tr r="G88" s="2"/>
      </tp>
      <tp>
        <v>13.164999999999999</v>
        <stp/>
        <stp>##V3_BDPV12</stp>
        <stp>ACA FP Equity</stp>
        <stp>LAST_PRICE</stp>
        <stp>[Crispin Spreadsheet.xlsx]OEI!R95C7</stp>
        <tr r="G95" s="2"/>
      </tp>
      <tp>
        <v>1073</v>
        <stp/>
        <stp>##V3_BDPV12</stp>
        <stp>IMI LN Equity</stp>
        <stp>LAST_PRICE</stp>
        <stp>[Crispin Spreadsheet.xlsx]OEI!R473C7</stp>
        <tr r="G473" s="2"/>
      </tp>
      <tp>
        <v>11.318</v>
        <stp/>
        <stp>##V3_BDPV12</stp>
        <stp>DBK GY Equity</stp>
        <stp>LAST_PRICE</stp>
        <stp>[Crispin Spreadsheet.xlsx]OEI!R151C7</stp>
        <tr r="G151" s="2"/>
      </tp>
      <tp>
        <v>219.2</v>
        <stp/>
        <stp>##V3_BDPV12</stp>
        <stp>MRO LN Equity</stp>
        <stp>LAST_PRICE</stp>
        <stp>[Crispin Spreadsheet.xlsx]OEI!R505C7</stp>
        <tr r="G505" s="2"/>
      </tp>
      <tp>
        <v>171.65</v>
        <stp/>
        <stp>##V3_BDPV12</stp>
        <stp>LCL LN Equity</stp>
        <stp>LAST_PRICE</stp>
        <stp>[Crispin Spreadsheet.xlsx]OEI!R496C7</stp>
        <tr r="G496" s="2"/>
      </tp>
      <tp>
        <v>25.145</v>
        <stp/>
        <stp>##V3_BDPV12</stp>
        <stp>TTM US Equity</stp>
        <stp>LAST_PRICE</stp>
        <stp>[Crispin Spreadsheet.xlsx]OEI!R687C7</stp>
        <tr r="G687" s="2"/>
      </tp>
      <tp>
        <v>180.4</v>
        <stp/>
        <stp>##V3_BDPV12</stp>
        <stp>URI US Equity</stp>
        <stp>LAST_PRICE</stp>
        <stp>[Crispin Spreadsheet.xlsx]OEI!R793C7</stp>
        <tr r="G793" s="2"/>
      </tp>
      <tp>
        <v>151.85</v>
        <stp/>
        <stp>##V3_BDPV12</stp>
        <stp>DNB NO Equity</stp>
        <stp>LAST_PRICE</stp>
        <stp>[Crispin Spreadsheet.xlsx]OEI!R308C7</stp>
        <tr r="G308" s="2"/>
      </tp>
      <tp>
        <v>95.05</v>
        <stp/>
        <stp>##V3_BDPV12</stp>
        <stp>MAN GY Equity</stp>
        <stp>LAST_PRICE</stp>
        <stp>[Crispin Spreadsheet.xlsx]OEI!R164C7</stp>
        <tr r="G164" s="2"/>
      </tp>
      <tp>
        <v>73.900000000000006</v>
        <stp/>
        <stp>##V3_BDPV12</stp>
        <stp>XOM US Equity</stp>
        <stp>LAST_PRICE</stp>
        <stp>[Crispin Spreadsheet.xlsx]OEI!R627C7</stp>
        <tr r="G627" s="2"/>
      </tp>
      <tp>
        <v>330.3</v>
        <stp/>
        <stp>##V3_BDPV12</stp>
        <stp>DOM LN Equity</stp>
        <stp>LAST_PRICE</stp>
        <stp>[Crispin Spreadsheet.xlsx]OEI!R447C7</stp>
        <tr r="G447" s="2"/>
      </tp>
      <tp>
        <v>16.470099999999999</v>
        <stp/>
        <stp>##V3_BDPV12</stp>
        <stp>SNAP US Equity</stp>
        <stp>LAST_PRICE</stp>
        <stp>[Crispin Spreadsheet.xlsx]OEI!R684C7</stp>
        <tr r="G684" s="2"/>
      </tp>
      <tp>
        <v>95.66</v>
        <stp/>
        <stp>##V3_BDPV12</stp>
        <stp>WDI GY Equity</stp>
        <stp>LAST_PRICE</stp>
        <stp>[Crispin Spreadsheet.xlsx]OEI!R183C7</stp>
        <tr r="G183" s="2"/>
      </tp>
      <tp>
        <v>133.69999999999999</v>
        <stp/>
        <stp>##V3_BDPV12</stp>
        <stp>WCH GY Equity</stp>
        <stp>LAST_PRICE</stp>
        <stp>[Crispin Spreadsheet.xlsx]OEI!R182C7</stp>
        <tr r="G182" s="2"/>
      </tp>
      <tp>
        <v>92.14</v>
        <stp/>
        <stp>##V3_BDPV12</stp>
        <stp>RNO FP Equity</stp>
        <stp>LAST_PRICE</stp>
        <stp>[Crispin Spreadsheet.xlsx]OEI!R115C7</stp>
        <tr r="G115" s="2"/>
      </tp>
      <tp>
        <v>13.55</v>
        <stp/>
        <stp>##V3_BDPV12</stp>
        <stp>RXL FP Equity</stp>
        <stp>LAST_PRICE</stp>
        <stp>[Crispin Spreadsheet.xlsx]OEI!R116C7</stp>
        <tr r="G116" s="2"/>
      </tp>
      <tp>
        <v>27.35</v>
        <stp/>
        <stp>##V3_BDPV12</stp>
        <stp>PSM GY Equity</stp>
        <stp>LAST_PRICE</stp>
        <stp>[Crispin Spreadsheet.xlsx]OEI!R167C7</stp>
        <tr r="G167" s="2"/>
      </tp>
      <tp>
        <v>129.24</v>
        <stp/>
        <stp>##V3_BDPV12</stp>
        <stp>HMB SS Equity</stp>
        <stp>LAST_PRICE</stp>
        <stp>[Crispin Spreadsheet.xlsx]OEI!R358C7</stp>
        <tr r="G358" s="2"/>
      </tp>
      <tp>
        <v>1091.5</v>
        <stp/>
        <stp>##V3_BDPV12</stp>
        <stp>STJ LN Equity</stp>
        <stp>LAST_PRICE</stp>
        <stp>[Crispin Spreadsheet.xlsx]OEI!R560C7</stp>
        <tr r="G560" s="2"/>
      </tp>
      <tp>
        <v>3566.5</v>
        <stp/>
        <stp>##V3_BDPV12</stp>
        <stp>RIO LN Equity</stp>
        <stp>LAST_PRICE</stp>
        <stp>[Crispin Spreadsheet.xlsx]OEI!R535C7</stp>
        <tr r="G535" s="2"/>
      </tp>
      <tp>
        <v>25.77</v>
        <stp/>
        <stp>##V3_BDPV12</stp>
        <stp>NWL US Equity</stp>
        <stp>LAST_PRICE</stp>
        <stp>[Crispin Spreadsheet.xlsx]OEI!R666C7</stp>
        <tr r="G666" s="2"/>
      </tp>
      <tp>
        <v>106.49</v>
        <stp/>
        <stp>##V3_BDPV12</stp>
        <stp>LYB US Equity</stp>
        <stp>LAST_PRICE</stp>
        <stp>[Crispin Spreadsheet.xlsx]OEI!R658C7</stp>
        <tr r="G658" s="2"/>
      </tp>
      <tp>
        <v>28.1</v>
        <stp/>
        <stp>##V3_BDPV12</stp>
        <stp>UNVR US Equity</stp>
        <stp>LAST_PRICE</stp>
        <stp>[Crispin Spreadsheet.xlsx]OEI!R696C7</stp>
        <tr r="G696" s="2"/>
      </tp>
      <tp>
        <v>1.85</v>
        <stp/>
        <stp>##V3_BDPV12</stp>
        <stp>CLNR LN Equity</stp>
        <stp>LAST_PRICE</stp>
        <stp>[Crispin Spreadsheet.xlsx]OEI!R436C7</stp>
        <tr r="G436" s="2"/>
      </tp>
      <tp>
        <v>1211</v>
        <stp/>
        <stp>##V3_BDPV12</stp>
        <stp>ALIV SS Equity</stp>
        <stp>LAST_PRICE</stp>
        <stp>[Crispin Spreadsheet.xlsx]OEI!R352C7</stp>
        <tr r="G352" s="2"/>
      </tp>
      <tp>
        <v>555.6</v>
        <stp/>
        <stp>##V3_BDPV12</stp>
        <stp>INVP LN Equity</stp>
        <stp>LAST_PRICE</stp>
        <stp>[Crispin Spreadsheet.xlsx]OEI!R484C7</stp>
        <tr r="G484" s="2"/>
      </tp>
      <tp t="s">
        <v>JPY</v>
        <stp/>
        <stp>##V3_BDPV12</stp>
        <stp>6201 JT Equity</stp>
        <stp>CRNCY</stp>
        <stp>[Crispin Spreadsheet.xlsx]OEI!R284C4</stp>
        <tr r="D284" s="2"/>
      </tp>
      <tp>
        <v>213.6</v>
        <stp/>
        <stp>##V3_BDPV12</stp>
        <stp>GN DC Equity</stp>
        <stp>LAST_PRICE</stp>
        <stp>[Crispin Spreadsheet.xlsx]OEI!R61C7</stp>
        <tr r="G61" s="2"/>
      </tp>
      <tp>
        <v>3.4849999999999999</v>
        <stp/>
        <stp>##V3_BDHV12</stp>
        <stp>SPM IM Equity</stp>
        <stp>PX_CLOSE_1D</stp>
        <stp>09/03/2018</stp>
        <stp>09/03/2018</stp>
        <stp>[Crispin Spreadsheet.xlsx]OEI!R230C28</stp>
        <tr r="AB230" s="2"/>
      </tp>
      <tp>
        <v>93.1</v>
        <stp/>
        <stp>##V3_BDHV12</stp>
        <stp>LOOK LN Equity</stp>
        <stp>PX_CLOSE_1D</stp>
        <stp>09/03/2018</stp>
        <stp>09/03/2018</stp>
        <stp>[Crispin Spreadsheet.xlsx]OEI!R502C28</stp>
        <tr r="AB502" s="2"/>
      </tp>
      <tp>
        <v>106.3</v>
        <stp/>
        <stp>##V3_BDHV12</stp>
        <stp>RHM GY Equity</stp>
        <stp>PX_CLOSE_1D</stp>
        <stp>09/03/2018</stp>
        <stp>09/03/2018</stp>
        <stp>[Crispin Spreadsheet.xlsx]OEI!R169C28</stp>
        <tr r="AB169" s="2"/>
      </tp>
      <tp>
        <v>28.8</v>
        <stp/>
        <stp>##V3_BDHV12</stp>
        <stp>PSM GY Equity</stp>
        <stp>PX_CLOSE_1D</stp>
        <stp>09/03/2018</stp>
        <stp>09/03/2018</stp>
        <stp>[Crispin Spreadsheet.xlsx]OEI!R167C28</stp>
        <tr r="AB167" s="2"/>
      </tp>
      <tp>
        <v>19.664999999999999</v>
        <stp/>
        <stp>##V3_BDHV12</stp>
        <stp>STM FP Equity</stp>
        <stp>PX_CLOSE_1D</stp>
        <stp>09/03/2018</stp>
        <stp>09/03/2018</stp>
        <stp>[Crispin Spreadsheet.xlsx]OEI!R126C28</stp>
        <tr r="AB126" s="2"/>
      </tp>
      <tp>
        <v>26.8</v>
        <stp/>
        <stp>##V3_BDHV12</stp>
        <stp>TTM US Equity</stp>
        <stp>PX_CLOSE_1D</stp>
        <stp>09/03/2018</stp>
        <stp>09/03/2018</stp>
        <stp>[Crispin Spreadsheet.xlsx]OEI!R687C28</stp>
        <tr r="AB687" s="2"/>
      </tp>
      <tp>
        <v>74.12</v>
        <stp/>
        <stp>##V3_BDHV12</stp>
        <stp>XOM US Equity</stp>
        <stp>PX_CLOSE_1D</stp>
        <stp>09/03/2018</stp>
        <stp>09/03/2018</stp>
        <stp>[Crispin Spreadsheet.xlsx]OEI!R627C28</stp>
        <tr r="AB627" s="2"/>
      </tp>
      <tp>
        <v>5050</v>
        <stp/>
        <stp>##V3_BDHV12</stp>
        <stp>ITRK LN Equity</stp>
        <stp>PX_CLOSE_1D</stp>
        <stp>09/03/2018</stp>
        <stp>09/03/2018</stp>
        <stp>[Crispin Spreadsheet.xlsx]OEI!R482C28</stp>
        <tr r="AB482" s="2"/>
      </tp>
      <tp>
        <v>129.66999999999999</v>
        <stp/>
        <stp>##V3_BDHV12</stp>
        <stp>SJM US Equity</stp>
        <stp>PX_CLOSE_1D</stp>
        <stp>09/03/2018</stp>
        <stp>09/03/2018</stp>
        <stp>[Crispin Spreadsheet.xlsx]OEI!R644C28</stp>
        <tr r="AB644" s="2"/>
      </tp>
      <tp>
        <v>29.52</v>
        <stp/>
        <stp>##V3_BDHV12</stp>
        <stp>PHM US Equity</stp>
        <stp>PX_CLOSE_1D</stp>
        <stp>09/03/2018</stp>
        <stp>09/03/2018</stp>
        <stp>[Crispin Spreadsheet.xlsx]OEI!R679C28</stp>
        <tr r="AB679" s="2"/>
      </tp>
      <tp>
        <v>114.74</v>
        <stp/>
        <stp>##V3_BDHV12</stp>
        <stp>JPM US Equity</stp>
        <stp>PX_CLOSE_1D</stp>
        <stp>09/03/2018</stp>
        <stp>09/03/2018</stp>
        <stp>[Crispin Spreadsheet.xlsx]OEI!R645C28</stp>
        <tr r="AB645" s="2"/>
      </tp>
      <tp>
        <v>156.21</v>
        <stp/>
        <stp>##V3_BDHV12</stp>
        <stp>IBM US Equity</stp>
        <stp>PX_CLOSE_1D</stp>
        <stp>09/03/2018</stp>
        <stp>09/03/2018</stp>
        <stp>[Crispin Spreadsheet.xlsx]OEI!R643C28</stp>
        <tr r="AB643" s="2"/>
      </tp>
      <tp>
        <v>126.36</v>
        <stp/>
        <stp>##V3_BDHV12</stp>
        <stp>CRM US Equity</stp>
        <stp>PX_CLOSE_1D</stp>
        <stp>09/03/2018</stp>
        <stp>09/03/2018</stp>
        <stp>[Crispin Spreadsheet.xlsx]OEI!R683C28</stp>
        <tr r="AB683" s="2"/>
      </tp>
      <tp>
        <v>129.66999999999999</v>
        <stp/>
        <stp>##V3_BDHV12</stp>
        <stp>SJM US Equity</stp>
        <stp>PX_CLOSE_1D</stp>
        <stp>09/03/2018</stp>
        <stp>09/03/2018</stp>
        <stp>[Crispin Spreadsheet.xlsx]OEI!R763C28</stp>
        <tr r="AB763" s="2"/>
      </tp>
      <tp>
        <v>48.71</v>
        <stp/>
        <stp>##V3_BDHV12</stp>
        <stp>EEM US Equity</stp>
        <stp>PX_CLOSE_1D</stp>
        <stp>09/03/2018</stp>
        <stp>09/03/2018</stp>
        <stp>[Crispin Spreadsheet.xlsx]OEI!R722C28</stp>
        <tr r="AB722" s="2"/>
      </tp>
      <tp>
        <v>1890</v>
        <stp/>
        <stp>##V3_BDHV12</stp>
        <stp>ADM LN Equity</stp>
        <stp>PX_CLOSE_1D</stp>
        <stp>09/03/2018</stp>
        <stp>09/03/2018</stp>
        <stp>[Crispin Spreadsheet.xlsx]OEI!R402C28</stp>
        <tr r="AB402" s="2"/>
      </tp>
      <tp>
        <v>32.299999999999997</v>
        <stp/>
        <stp>##V3_BDHV12</stp>
        <stp>ITM LN Equity</stp>
        <stp>PX_CLOSE_1D</stp>
        <stp>09/03/2018</stp>
        <stp>09/03/2018</stp>
        <stp>[Crispin Spreadsheet.xlsx]OEI!R485C28</stp>
        <tr r="AB485" s="2"/>
      </tp>
      <tp>
        <v>613</v>
        <stp/>
        <stp>##V3_BDHV12</stp>
        <stp>ECM LN Equity</stp>
        <stp>PX_CLOSE_1D</stp>
        <stp>09/03/2018</stp>
        <stp>09/03/2018</stp>
        <stp>[Crispin Spreadsheet.xlsx]OEI!R452C28</stp>
        <tr r="AB452" s="2"/>
      </tp>
      <tp>
        <v>326.2</v>
        <stp/>
        <stp>##V3_BDHV12</stp>
        <stp>DOM LN Equity</stp>
        <stp>PX_CLOSE_1D</stp>
        <stp>09/03/2018</stp>
        <stp>09/03/2018</stp>
        <stp>[Crispin Spreadsheet.xlsx]OEI!R447C28</stp>
        <tr r="AB447" s="2"/>
      </tp>
      <tp>
        <v>121</v>
        <stp/>
        <stp>##V3_BDHV12</stp>
        <stp>IMM LN Equity</stp>
        <stp>PX_CLOSE_1D</stp>
        <stp>09/03/2018</stp>
        <stp>09/03/2018</stp>
        <stp>[Crispin Spreadsheet.xlsx]OEI!R475C28</stp>
        <tr r="AB475" s="2"/>
      </tp>
      <tp>
        <v>33.25</v>
        <stp/>
        <stp>##V3_BDHV12</stp>
        <stp>HUM LN Equity</stp>
        <stp>PX_CLOSE_1D</stp>
        <stp>09/03/2018</stp>
        <stp>09/03/2018</stp>
        <stp>[Crispin Spreadsheet.xlsx]OEI!R469C28</stp>
        <tr r="AB469" s="2"/>
      </tp>
      <tp t="s">
        <v>GBP</v>
        <stp/>
        <stp>##V3_BDPV12</stp>
        <stp>Z A Index</stp>
        <stp>CRNCY</stp>
        <stp>[Crispin Spreadsheet.xlsx]OEI!R397C4</stp>
        <tr r="D397" s="2"/>
      </tp>
      <tp>
        <v>40.85</v>
        <stp/>
        <stp>##V3_BDHV12</stp>
        <stp>FIBK US Equity</stp>
        <stp>PX_CLOSE_1D</stp>
        <stp>09/03/2018</stp>
        <stp>09/03/2018</stp>
        <stp>[Crispin Spreadsheet.xlsx]OEI!R631C28</stp>
        <tr r="AB631" s="2"/>
      </tp>
      <tp>
        <v>3.8780000000000001</v>
        <stp/>
        <stp>##V3_BDHV12</stp>
        <stp>CABK SQ Equity</stp>
        <stp>PX_CLOSE_1D</stp>
        <stp>09/03/2018</stp>
        <stp>09/03/2018</stp>
        <stp>[Crispin Spreadsheet.xlsx]OEI!R342C28</stp>
        <tr r="AB342" s="2"/>
      </tp>
      <tp>
        <v>185.5</v>
        <stp/>
        <stp>##V3_BDHV12</stp>
        <stp>ASSAB SS Equity</stp>
        <stp>PX_CLOSE_1D</stp>
        <stp>09/03/2018</stp>
        <stp>09/03/2018</stp>
        <stp>[Crispin Spreadsheet.xlsx]OEI!R351C28</stp>
        <tr r="AB351" s="2"/>
      </tp>
      <tp>
        <v>119.9</v>
        <stp/>
        <stp>##V3_BDHV12</stp>
        <stp>AMBUB DC Equity</stp>
        <stp>PX_CLOSE_1D</stp>
        <stp>09/03/2018</stp>
        <stp>09/03/2018</stp>
        <stp>[Crispin Spreadsheet.xlsx]OEI!R743C28</stp>
        <tr r="AB743" s="2"/>
      </tp>
      <tp>
        <v>110.8</v>
        <stp/>
        <stp>##V3_BDHV12</stp>
        <stp>TALK LN Equity</stp>
        <stp>PX_CLOSE_1D</stp>
        <stp>09/03/2018</stp>
        <stp>09/03/2018</stp>
        <stp>[Crispin Spreadsheet.xlsx]OEI!R565C28</stp>
        <tr r="AB565" s="2"/>
      </tp>
      <tp>
        <v>106.46</v>
        <stp/>
        <stp>##V3_BDHV12</stp>
        <stp>SPLK US Equity</stp>
        <stp>PX_CLOSE_1D</stp>
        <stp>09/03/2018</stp>
        <stp>09/03/2018</stp>
        <stp>[Crispin Spreadsheet.xlsx]OEI!R785C28</stp>
        <tr r="AB785" s="2"/>
      </tp>
      <tp>
        <v>87.28</v>
        <stp/>
        <stp>##V3_BDPV12</stp>
        <stp>ABI BB Equity</stp>
        <stp>LAST_PRICE</stp>
        <stp>[Crispin Spreadsheet.xlsx]OEI!R744C7</stp>
        <tr r="G744" s="2"/>
      </tp>
      <tp>
        <v>101.9</v>
        <stp/>
        <stp>##V3_BDPV12</stp>
        <stp>XPO US Equity</stp>
        <stp>LAST_PRICE</stp>
        <stp>[Crispin Spreadsheet.xlsx]OEI!R802C7</stp>
        <tr r="G802" s="2"/>
      </tp>
      <tp>
        <v>204.4</v>
        <stp/>
        <stp>##V3_BDPV12</stp>
        <stp>CNE LN Equity</stp>
        <stp>LAST_PRICE</stp>
        <stp>[Crispin Spreadsheet.xlsx]OEI!R428C7</stp>
        <tr r="G428" s="2"/>
      </tp>
      <tp>
        <v>4584</v>
        <stp/>
        <stp>##V3_BDPV12</stp>
        <stp>CCL LN Equity</stp>
        <stp>LAST_PRICE</stp>
        <stp>[Crispin Spreadsheet.xlsx]OEI!R431C7</stp>
        <tr r="G431" s="2"/>
      </tp>
      <tp>
        <v>10.805</v>
        <stp/>
        <stp>##V3_BDPV12</stp>
        <stp>AMD US Equity</stp>
        <stp>LAST_PRICE</stp>
        <stp>[Crispin Spreadsheet.xlsx]OEI!R589C7</stp>
        <tr r="G589" s="2"/>
      </tp>
      <tp>
        <v>3.258</v>
        <stp/>
        <stp>##V3_BDPV12</stp>
        <stp>SPM IM Equity</stp>
        <stp>LAST_PRICE</stp>
        <stp>[Crispin Spreadsheet.xlsx]OEI!R230C7</stp>
        <tr r="G230" s="2"/>
      </tp>
      <tp>
        <v>1437.5</v>
        <stp/>
        <stp>##V3_BDPV12</stp>
        <stp>REL LN Equity</stp>
        <stp>LAST_PRICE</stp>
        <stp>[Crispin Spreadsheet.xlsx]OEI!R531C7</stp>
        <tr r="G531" s="2"/>
      </tp>
      <tp>
        <v>59.25</v>
        <stp/>
        <stp>##V3_BDPV12</stp>
        <stp>LEN US Equity</stp>
        <stp>LAST_PRICE</stp>
        <stp>[Crispin Spreadsheet.xlsx]OEI!R653C7</stp>
        <tr r="G653" s="2"/>
      </tp>
      <tp>
        <v>480.3</v>
        <stp/>
        <stp>##V3_BDPV12</stp>
        <stp>HEXAB SS Equity</stp>
        <stp>LAST_PRICE</stp>
        <stp>[Crispin Spreadsheet.xlsx]OEI!R359C7</stp>
        <tr r="G359" s="2"/>
      </tp>
      <tp>
        <v>266.8</v>
        <stp/>
        <stp>##V3_BDPV12</stp>
        <stp>ELUXB SS Equity</stp>
        <stp>LAST_PRICE</stp>
        <stp>[Crispin Spreadsheet.xlsx]OEI!R354C7</stp>
        <tr r="G354" s="2"/>
      </tp>
      <tp>
        <v>2.6880000000000002</v>
        <stp/>
        <stp>##V3_BDPV12</stp>
        <stp>BMPS IM Equity</stp>
        <stp>LAST_PRICE</stp>
        <stp>[Crispin Spreadsheet.xlsx]OEI!R220C7</stp>
        <tr r="G220" s="2"/>
      </tp>
      <tp>
        <v>63.42</v>
        <stp/>
        <stp>##V3_BDPV12</stp>
        <stp>LAMR US Equity</stp>
        <stp>LAST_PRICE</stp>
        <stp>[Crispin Spreadsheet.xlsx]OEI!R651C7</stp>
        <tr r="G651" s="2"/>
      </tp>
      <tp t="s">
        <v>JPY</v>
        <stp/>
        <stp>##V3_BDPV12</stp>
        <stp>9719 JT Equity</stp>
        <stp>CRNCY</stp>
        <stp>[Crispin Spreadsheet.xlsx]OEI!R272C4</stp>
        <tr r="D272" s="2"/>
      </tp>
      <tp>
        <v>52.13</v>
        <stp/>
        <stp>##V3_BDHV12</stp>
        <stp>ORCL US Equity</stp>
        <stp>PX_CLOSE_1D</stp>
        <stp>09/03/2018</stp>
        <stp>09/03/2018</stp>
        <stp>[Crispin Spreadsheet.xlsx]OEI!R672C28</stp>
        <tr r="AB672" s="2"/>
      </tp>
      <tp>
        <v>59.8</v>
        <stp/>
        <stp>##V3_BDHV12</stp>
        <stp>NODL NO Equity</stp>
        <stp>PX_CLOSE_1D</stp>
        <stp>09/03/2018</stp>
        <stp>09/03/2018</stp>
        <stp>[Crispin Spreadsheet.xlsx]OEI!R776C28</stp>
        <tr r="AB776" s="2"/>
      </tp>
      <tp>
        <v>0.77</v>
        <stp/>
        <stp>##V3_BDPV12</stp>
        <stp>MLX AU Equity</stp>
        <stp>LAST_PRICE</stp>
        <stp>[Crispin Spreadsheet.xlsx]OEI!R19C7</stp>
        <tr r="G19" s="2"/>
      </tp>
      <tp>
        <v>59.8</v>
        <stp/>
        <stp>##V3_BDHV12</stp>
        <stp>NODL NO Equity</stp>
        <stp>PX_CLOSE_1D</stp>
        <stp>09/03/2018</stp>
        <stp>09/03/2018</stp>
        <stp>[Crispin Spreadsheet.xlsx]OEI!R311C28</stp>
        <tr r="AB311" s="2"/>
      </tp>
      <tp>
        <v>1578</v>
        <stp/>
        <stp>##V3_BDHV12</stp>
        <stp>EZJ LN Equity</stp>
        <stp>PX_CLOSE_1D</stp>
        <stp>09/03/2018</stp>
        <stp>09/03/2018</stp>
        <stp>[Crispin Spreadsheet.xlsx]OEI!R449C28</stp>
        <tr r="AB449" s="2"/>
      </tp>
      <tp>
        <v>1155</v>
        <stp/>
        <stp>##V3_BDHV12</stp>
        <stp>STJ LN Equity</stp>
        <stp>PX_CLOSE_1D</stp>
        <stp>09/03/2018</stp>
        <stp>09/03/2018</stp>
        <stp>[Crispin Spreadsheet.xlsx]OEI!R560C28</stp>
        <tr r="AB560" s="2"/>
      </tp>
      <tp>
        <v>61.41</v>
        <stp/>
        <stp>##V3_BDHV12</stp>
        <stp>GGAL US Equity</stp>
        <stp>PX_CLOSE_1D</stp>
        <stp>09/03/2018</stp>
        <stp>09/03/2018</stp>
        <stp>[Crispin Spreadsheet.xlsx]OEI!R639C28</stp>
        <tr r="AB639" s="2"/>
      </tp>
      <tp>
        <v>167.05</v>
        <stp/>
        <stp>##V3_BDHV12</stp>
        <stp>ASML NA Equity</stp>
        <stp>PX_CLOSE_1D</stp>
        <stp>09/03/2018</stp>
        <stp>09/03/2018</stp>
        <stp>[Crispin Spreadsheet.xlsx]OEI!R294C28</stp>
        <tr r="AB294" s="2"/>
      </tp>
      <tp>
        <v>176.94</v>
        <stp/>
        <stp>##V3_BDHV12</stp>
        <stp>AAPL US Equity</stp>
        <stp>PX_CLOSE_1D</stp>
        <stp>09/03/2018</stp>
        <stp>09/03/2018</stp>
        <stp>[Crispin Spreadsheet.xlsx]OEI!R597C28</stp>
        <tr r="AB597" s="2"/>
      </tp>
      <tp>
        <v>4.84</v>
        <stp/>
        <stp>##V3_BDHV12</stp>
        <stp>ENEL IM Equity</stp>
        <stp>PX_CLOSE_1D</stp>
        <stp>09/03/2018</stp>
        <stp>09/03/2018</stp>
        <stp>[Crispin Spreadsheet.xlsx]OEI!R224C28</stp>
        <tr r="AB224" s="2"/>
      </tp>
      <tp>
        <v>565</v>
        <stp/>
        <stp>##V3_BDHV12</stp>
        <stp>FBEL FP Equity</stp>
        <stp>PX_CLOSE_1D</stp>
        <stp>09/03/2018</stp>
        <stp>09/03/2018</stp>
        <stp>[Crispin Spreadsheet.xlsx]OEI!R102C28</stp>
        <tr r="AB102" s="2"/>
      </tp>
      <tp>
        <v>2.0099999999999998</v>
        <stp/>
        <stp>##V3_BDHV12</stp>
        <stp>SDRL NO Equity</stp>
        <stp>PX_CLOSE_1D</stp>
        <stp>09/03/2018</stp>
        <stp>09/03/2018</stp>
        <stp>[Crispin Spreadsheet.xlsx]OEI!R313C28</stp>
        <tr r="AB313" s="2"/>
      </tp>
      <tp>
        <v>180.4</v>
        <stp/>
        <stp>##V3_BDPV12</stp>
        <stp>URI US Equity</stp>
        <stp>LAST_PRICE</stp>
        <stp>[Crispin Spreadsheet.xlsx]OEI!R695C7</stp>
        <tr r="G695" s="2"/>
      </tp>
      <tp>
        <v>14.108000000000001</v>
        <stp/>
        <stp>##V3_BDPV12</stp>
        <stp>ENI IM Equity</stp>
        <stp>LAST_PRICE</stp>
        <stp>[Crispin Spreadsheet.xlsx]OEI!R225C7</stp>
        <tr r="G225" s="2"/>
      </tp>
      <tp>
        <v>164.29</v>
        <stp/>
        <stp>##V3_BDPV12</stp>
        <stp>AGN US Equity</stp>
        <stp>LAST_PRICE</stp>
        <stp>[Crispin Spreadsheet.xlsx]OEI!R592C7</stp>
        <tr r="G592" s="2"/>
      </tp>
      <tp>
        <v>14.9</v>
        <stp/>
        <stp>##V3_BDPV12</stp>
        <stp>BVN US Equity</stp>
        <stp>LAST_PRICE</stp>
        <stp>[Crispin Spreadsheet.xlsx]OEI!R612C7</stp>
        <tr r="G612" s="2"/>
      </tp>
      <tp>
        <v>55.13</v>
        <stp/>
        <stp>##V3_BDPV12</stp>
        <stp>DAL US Equity</stp>
        <stp>LAST_PRICE</stp>
        <stp>[Crispin Spreadsheet.xlsx]OEI!R620C7</stp>
        <tr r="G620" s="2"/>
      </tp>
      <tp>
        <v>1231.5</v>
        <stp/>
        <stp>##V3_BDPV12</stp>
        <stp>SSE LN Equity</stp>
        <stp>LAST_PRICE</stp>
        <stp>[Crispin Spreadsheet.xlsx]OEI!R559C7</stp>
        <tr r="G559" s="2"/>
      </tp>
      <tp>
        <v>371.9</v>
        <stp/>
        <stp>##V3_BDPV12</stp>
        <stp>SPD LN Equity</stp>
        <stp>LAST_PRICE</stp>
        <stp>[Crispin Spreadsheet.xlsx]OEI!R558C7</stp>
        <tr r="G558" s="2"/>
      </tp>
      <tp>
        <v>47.33</v>
        <stp/>
        <stp>##V3_BDPV12</stp>
        <stp>HAL US Equity</stp>
        <stp>LAST_PRICE</stp>
        <stp>[Crispin Spreadsheet.xlsx]OEI!R640C7</stp>
        <tr r="G640" s="2"/>
      </tp>
      <tp>
        <v>268.2</v>
        <stp/>
        <stp>##V3_BDPV12</stp>
        <stp>RTO LN Equity</stp>
        <stp>LAST_PRICE</stp>
        <stp>[Crispin Spreadsheet.xlsx]OEI!R533C7</stp>
        <tr r="G533" s="2"/>
      </tp>
      <tp>
        <v>117.76</v>
        <stp/>
        <stp>##V3_BDPV12</stp>
        <stp>MON US Equity</stp>
        <stp>LAST_PRICE</stp>
        <stp>[Crispin Spreadsheet.xlsx]OEI!R662C7</stp>
        <tr r="G662" s="2"/>
      </tp>
      <tp>
        <v>3.7850000000000001</v>
        <stp/>
        <stp>##V3_BDPV12</stp>
        <stp>UBI IM Equity</stp>
        <stp>LAST_PRICE</stp>
        <stp>[Crispin Spreadsheet.xlsx]OEI!R235C7</stp>
        <tr r="G235" s="2"/>
      </tp>
      <tp>
        <v>117.76</v>
        <stp/>
        <stp>##V3_BDPV12</stp>
        <stp>MON US Equity</stp>
        <stp>LAST_PRICE</stp>
        <stp>[Crispin Spreadsheet.xlsx]OEI!R772C7</stp>
        <tr r="G772" s="2"/>
      </tp>
      <tp>
        <v>711.4</v>
        <stp/>
        <stp>##V3_BDPV12</stp>
        <stp>VED LN Equity</stp>
        <stp>LAST_PRICE</stp>
        <stp>[Crispin Spreadsheet.xlsx]OEI!R578C7</stp>
        <tr r="G578" s="2"/>
      </tp>
      <tp>
        <v>185.42</v>
        <stp/>
        <stp>##V3_BDPV12</stp>
        <stp>PANW US Equity</stp>
        <stp>LAST_PRICE</stp>
        <stp>[Crispin Spreadsheet.xlsx]OEI!R675C7</stp>
        <tr r="G675" s="2"/>
      </tp>
      <tp>
        <v>93.2</v>
        <stp/>
        <stp>##V3_BDPV12</stp>
        <stp>GETIB SS Equity</stp>
        <stp>LAST_PRICE</stp>
        <stp>[Crispin Spreadsheet.xlsx]OEI!R357C7</stp>
        <tr r="G357" s="2"/>
      </tp>
      <tp>
        <v>71.36</v>
        <stp/>
        <stp>##V3_BDPV12</stp>
        <stp>VSAT US Equity</stp>
        <stp>LAST_PRICE</stp>
        <stp>[Crispin Spreadsheet.xlsx]OEI!R796C7</stp>
        <tr r="G796" s="2"/>
      </tp>
      <tp>
        <v>84.24</v>
        <stp/>
        <stp>##V3_BDPV12</stp>
        <stp>EKTAB SS Equity</stp>
        <stp>LAST_PRICE</stp>
        <stp>[Crispin Spreadsheet.xlsx]OEI!R355C7</stp>
        <tr r="G355" s="2"/>
      </tp>
      <tp>
        <v>70.56</v>
        <stp/>
        <stp>##V3_BDPV12</stp>
        <stp>BOSS GY Equity</stp>
        <stp>LAST_PRICE</stp>
        <stp>[Crispin Spreadsheet.xlsx]OEI!R161C7</stp>
        <tr r="G161" s="2"/>
      </tp>
      <tp>
        <v>3921.5</v>
        <stp/>
        <stp>##V3_BDPV12</stp>
        <stp>BATS LN Equity</stp>
        <stp>LAST_PRICE</stp>
        <stp>[Crispin Spreadsheet.xlsx]OEI!R421C7</stp>
        <tr r="G421" s="2"/>
      </tp>
      <tp>
        <v>174.2</v>
        <stp/>
        <stp>##V3_BDPV12</stp>
        <stp>ASSAB SS Equity</stp>
        <stp>LAST_PRICE</stp>
        <stp>[Crispin Spreadsheet.xlsx]OEI!R351C7</stp>
        <tr r="G351" s="2"/>
      </tp>
      <tp>
        <v>80.09</v>
        <stp/>
        <stp>##V3_BDPV12</stp>
        <stp>LULU US Equity</stp>
        <stp>LAST_PRICE</stp>
        <stp>[Crispin Spreadsheet.xlsx]OEI!R657C7</stp>
        <tr r="G657" s="2"/>
      </tp>
      <tp t="s">
        <v>JPY</v>
        <stp/>
        <stp>##V3_BDPV12</stp>
        <stp>6954 JT Equity</stp>
        <stp>CRNCY</stp>
        <stp>[Crispin Spreadsheet.xlsx]OEI!R247C4</stp>
        <tr r="D247" s="2"/>
      </tp>
      <tp t="s">
        <v>JPY</v>
        <stp/>
        <stp>##V3_BDPV12</stp>
        <stp>5726 JT Equity</stp>
        <stp>CRNCY</stp>
        <stp>[Crispin Spreadsheet.xlsx]OEI!R270C4</stp>
        <tr r="D270" s="2"/>
      </tp>
      <tp t="s">
        <v>JPY</v>
        <stp/>
        <stp>##V3_BDPV12</stp>
        <stp>8801 JT Equity</stp>
        <stp>CRNCY</stp>
        <stp>[Crispin Spreadsheet.xlsx]OEI!R262C4</stp>
        <tr r="D262" s="2"/>
      </tp>
      <tp>
        <v>0.14000000000000001</v>
        <stp/>
        <stp>##V3_BDPV12</stp>
        <stp>DW CN Equity</stp>
        <stp>LAST_PRICE</stp>
        <stp>[Crispin Spreadsheet.xlsx]OEI!R49C7</stp>
        <tr r="G49" s="2"/>
      </tp>
      <tp>
        <v>7690</v>
        <stp/>
        <stp>##V3_BDHV12</stp>
        <stp>SIK SW Equity</stp>
        <stp>PX_CLOSE_1D</stp>
        <stp>09/03/2018</stp>
        <stp>09/03/2018</stp>
        <stp>[Crispin Spreadsheet.xlsx]OEI!R388C28</stp>
        <tr r="AB388" s="2"/>
      </tp>
      <tp>
        <v>12.407999999999999</v>
        <stp/>
        <stp>##V3_BDHV12</stp>
        <stp>CBK GY Equity</stp>
        <stp>PX_CLOSE_1D</stp>
        <stp>09/03/2018</stp>
        <stp>09/03/2018</stp>
        <stp>[Crispin Spreadsheet.xlsx]OEI!R149C28</stp>
        <tr r="AB149" s="2"/>
      </tp>
      <tp>
        <v>13.1</v>
        <stp/>
        <stp>##V3_BDHV12</stp>
        <stp>DBK GY Equity</stp>
        <stp>PX_CLOSE_1D</stp>
        <stp>09/03/2018</stp>
        <stp>09/03/2018</stp>
        <stp>[Crispin Spreadsheet.xlsx]OEI!R151C28</stp>
        <tr r="AB151" s="2"/>
      </tp>
      <tp>
        <v>62.18</v>
        <stp/>
        <stp>##V3_BDHV12</stp>
        <stp>MXIM US Equity</stp>
        <stp>PX_CLOSE_1D</stp>
        <stp>09/03/2018</stp>
        <stp>09/03/2018</stp>
        <stp>[Crispin Spreadsheet.xlsx]OEI!R770C28</stp>
        <tr r="AB770" s="2"/>
      </tp>
      <tp>
        <v>27.5</v>
        <stp/>
        <stp>##V3_BDHV12</stp>
        <stp>RHK GY Equity</stp>
        <stp>PX_CLOSE_1D</stp>
        <stp>09/03/2018</stp>
        <stp>09/03/2018</stp>
        <stp>[Crispin Spreadsheet.xlsx]OEI!R170C28</stp>
        <tr r="AB170" s="2"/>
      </tp>
      <tp>
        <v>1346.8</v>
        <stp/>
        <stp>##V3_BDHV12</stp>
        <stp>GSK LN Equity</stp>
        <stp>PX_CLOSE_1D</stp>
        <stp>09/03/2018</stp>
        <stp>09/03/2018</stp>
        <stp>[Crispin Spreadsheet.xlsx]OEI!R459C28</stp>
        <tr r="AB459" s="2"/>
      </tp>
      <tp>
        <v>710</v>
        <stp/>
        <stp>##V3_BDHV12</stp>
        <stp>AGK LN Equity</stp>
        <stp>PX_CLOSE_1D</stp>
        <stp>09/03/2018</stp>
        <stp>09/03/2018</stp>
        <stp>[Crispin Spreadsheet.xlsx]OEI!R403C28</stp>
        <tr r="AB403" s="2"/>
      </tp>
      <tp>
        <v>1299</v>
        <stp/>
        <stp>##V3_BDHV12</stp>
        <stp>TPK LN Equity</stp>
        <stp>PX_CLOSE_1D</stp>
        <stp>09/03/2018</stp>
        <stp>09/03/2018</stp>
        <stp>[Crispin Spreadsheet.xlsx]OEI!R570C28</stp>
        <tr r="AB570" s="2"/>
      </tp>
      <tp>
        <v>436.8</v>
        <stp/>
        <stp>##V3_BDPV12</stp>
        <stp>VWS DC Equity</stp>
        <stp>LAST_PRICE</stp>
        <stp>[Crispin Spreadsheet.xlsx]OEI!R65C7</stp>
        <tr r="G65" s="2"/>
      </tp>
      <tp>
        <v>40.54</v>
        <stp/>
        <stp>##V3_BDHV12</stp>
        <stp>APAM NA Equity</stp>
        <stp>PX_CLOSE_1D</stp>
        <stp>09/03/2018</stp>
        <stp>09/03/2018</stp>
        <stp>[Crispin Spreadsheet.xlsx]OEI!R292C28</stp>
        <tr r="AB292" s="2"/>
      </tp>
      <tp>
        <v>103.15</v>
        <stp/>
        <stp>##V3_BDPV12</stp>
        <stp>CAP FP Equity</stp>
        <stp>LAST_PRICE</stp>
        <stp>[Crispin Spreadsheet.xlsx]OEI!R90C7</stp>
        <tr r="G90" s="2"/>
      </tp>
      <tp>
        <v>400.4</v>
        <stp/>
        <stp>##V3_BDHV12</stp>
        <stp>ASHM LN Equity</stp>
        <stp>PX_CLOSE_1D</stp>
        <stp>09/03/2018</stp>
        <stp>09/03/2018</stp>
        <stp>[Crispin Spreadsheet.xlsx]OEI!R407C28</stp>
        <tr r="AB407" s="2"/>
      </tp>
      <tp>
        <v>400.4</v>
        <stp/>
        <stp>##V3_BDHV12</stp>
        <stp>ASHM LN Equity</stp>
        <stp>PX_CLOSE_1D</stp>
        <stp>09/03/2018</stp>
        <stp>09/03/2018</stp>
        <stp>[Crispin Spreadsheet.xlsx]OEI!R746C28</stp>
        <tr r="AB746" s="2"/>
      </tp>
      <tp>
        <v>121.83</v>
        <stp/>
        <stp>##V3_BDHV12</stp>
        <stp>SAFM US Equity</stp>
        <stp>PX_CLOSE_1D</stp>
        <stp>09/03/2018</stp>
        <stp>09/03/2018</stp>
        <stp>[Crispin Spreadsheet.xlsx]OEI!R779C28</stp>
        <tr r="AB779" s="2"/>
      </tp>
      <tp>
        <v>108.75</v>
        <stp/>
        <stp>##V3_BDHV12</stp>
        <stp>GETIB SS Equity</stp>
        <stp>PX_CLOSE_1D</stp>
        <stp>09/03/2018</stp>
        <stp>09/03/2018</stp>
        <stp>[Crispin Spreadsheet.xlsx]OEI!R357C28</stp>
        <tr r="AB357" s="2"/>
      </tp>
      <tp>
        <v>61.82</v>
        <stp/>
        <stp>##V3_BDHV12</stp>
        <stp>QCOM US Equity</stp>
        <stp>PX_CLOSE_1D</stp>
        <stp>09/03/2018</stp>
        <stp>09/03/2018</stp>
        <stp>[Crispin Spreadsheet.xlsx]OEI!R680C28</stp>
        <tr r="AB680" s="2"/>
      </tp>
      <tp>
        <v>68.319999999999993</v>
        <stp/>
        <stp>##V3_BDPV12</stp>
        <stp>STI US Equity</stp>
        <stp>LAST_PRICE</stp>
        <stp>[Crispin Spreadsheet.xlsx]OEI!R686C7</stp>
        <tr r="G686" s="2"/>
      </tp>
      <tp>
        <v>5.18</v>
        <stp/>
        <stp>##V3_BDPV12</stp>
        <stp>SAN SQ Equity</stp>
        <stp>LAST_PRICE</stp>
        <stp>[Crispin Spreadsheet.xlsx]OEI!R341C7</stp>
        <tr r="G341" s="2"/>
      </tp>
      <tp>
        <v>96.7286</v>
        <stp/>
        <stp>##V3_BDPV12</stp>
        <stp>TIF US Equity</stp>
        <stp>LAST_PRICE</stp>
        <stp>[Crispin Spreadsheet.xlsx]OEI!R689C7</stp>
        <tr r="G689" s="2"/>
      </tp>
      <tp>
        <v>3755</v>
        <stp/>
        <stp>##V3_BDPV12</stp>
        <stp>BKG LN Equity</stp>
        <stp>LAST_PRICE</stp>
        <stp>[Crispin Spreadsheet.xlsx]OEI!R748C7</stp>
        <tr r="G748" s="2"/>
      </tp>
      <tp>
        <v>2446</v>
        <stp/>
        <stp>##V3_BDPV12</stp>
        <stp>ABF LN Equity</stp>
        <stp>LAST_PRICE</stp>
        <stp>[Crispin Spreadsheet.xlsx]OEI!R409C7</stp>
        <tr r="G409" s="2"/>
      </tp>
      <tp>
        <v>1855</v>
        <stp/>
        <stp>##V3_BDPV12</stp>
        <stp>ADM LN Equity</stp>
        <stp>LAST_PRICE</stp>
        <stp>[Crispin Spreadsheet.xlsx]OEI!R402C7</stp>
        <tr r="G402" s="2"/>
      </tp>
      <tp>
        <v>5.3760000000000003</v>
        <stp/>
        <stp>##V3_BDPV12</stp>
        <stp>AGN NA Equity</stp>
        <stp>LAST_PRICE</stp>
        <stp>[Crispin Spreadsheet.xlsx]OEI!R291C7</stp>
        <tr r="G291" s="2"/>
      </tp>
      <tp>
        <v>577.6</v>
        <stp/>
        <stp>##V3_BDPV12</stp>
        <stp>ECM LN Equity</stp>
        <stp>LAST_PRICE</stp>
        <stp>[Crispin Spreadsheet.xlsx]OEI!R452C7</stp>
        <tr r="G452" s="2"/>
      </tp>
      <tp>
        <v>11.41</v>
        <stp/>
        <stp>##V3_BDPV12</stp>
        <stp>SGL GY Equity</stp>
        <stp>LAST_PRICE</stp>
        <stp>[Crispin Spreadsheet.xlsx]OEI!R173C7</stp>
        <tr r="G173" s="2"/>
      </tp>
      <tp>
        <v>47.74</v>
        <stp/>
        <stp>##V3_BDPV12</stp>
        <stp>EEM US Equity</stp>
        <stp>LAST_PRICE</stp>
        <stp>[Crispin Spreadsheet.xlsx]OEI!R722C7</stp>
        <tr r="G722" s="2"/>
      </tp>
      <tp>
        <v>24.15</v>
        <stp/>
        <stp>##V3_BDPV12</stp>
        <stp>PDG LN Equity</stp>
        <stp>LAST_PRICE</stp>
        <stp>[Crispin Spreadsheet.xlsx]OEI!R518C7</stp>
        <tr r="G518" s="2"/>
      </tp>
      <tp>
        <v>42</v>
        <stp/>
        <stp>##V3_BDPV12</stp>
        <stp>WKL NA Equity</stp>
        <stp>LAST_PRICE</stp>
        <stp>[Crispin Spreadsheet.xlsx]OEI!R303C7</stp>
        <tr r="G303" s="2"/>
      </tp>
      <tp>
        <v>51.6</v>
        <stp/>
        <stp>##V3_BDPV12</stp>
        <stp>LHN SW Equity</stp>
        <stp>LAST_PRICE</stp>
        <stp>[Crispin Spreadsheet.xlsx]OEI!R381C7</stp>
        <tr r="G381" s="2"/>
      </tp>
      <tp>
        <v>5160</v>
        <stp/>
        <stp>##V3_BDPV12</stp>
        <stp>RICHT HB Equity</stp>
        <stp>LAST_PRICE</stp>
        <stp>[Crispin Spreadsheet.xlsx]OEI!R207C7</stp>
        <tr r="G207" s="2"/>
      </tp>
      <tp>
        <v>41.558700000000002</v>
        <stp/>
        <stp>##V3_BDPV12</stp>
        <stp>CRUS US Equity</stp>
        <stp>LAST_PRICE</stp>
        <stp>[Crispin Spreadsheet.xlsx]OEI!R752C7</stp>
        <tr r="G752" s="2"/>
      </tp>
      <tp>
        <v>96.58</v>
        <stp/>
        <stp>##V3_BDPV12</stp>
        <stp>MCHP US Equity</stp>
        <stp>LAST_PRICE</stp>
        <stp>[Crispin Spreadsheet.xlsx]OEI!R771C7</stp>
        <tr r="G771" s="2"/>
      </tp>
      <tp t="s">
        <v>JPY</v>
        <stp/>
        <stp>##V3_BDPV12</stp>
        <stp>9684 JT Equity</stp>
        <stp>CRNCY</stp>
        <stp>[Crispin Spreadsheet.xlsx]OEI!R279C4</stp>
        <tr r="D279" s="2"/>
      </tp>
      <tp t="s">
        <v>JPY</v>
        <stp/>
        <stp>##V3_BDPV12</stp>
        <stp>8316 JT Equity</stp>
        <stp>CRNCY</stp>
        <stp>[Crispin Spreadsheet.xlsx]OEI!R280C4</stp>
        <tr r="D280" s="2"/>
      </tp>
      <tp t="s">
        <v>JPY</v>
        <stp/>
        <stp>##V3_BDPV12</stp>
        <stp>8306 JT Equity</stp>
        <stp>CRNCY</stp>
        <stp>[Crispin Spreadsheet.xlsx]OEI!R261C4</stp>
        <tr r="D261" s="2"/>
      </tp>
      <tp>
        <v>43.65</v>
        <stp/>
        <stp>##V3_BDPV12</stp>
        <stp>1928 HK Equity</stp>
        <stp>PX_YEST_CLOSE</stp>
        <stp>[Crispin Spreadsheet.xlsx]OEI!R202C6</stp>
        <tr r="F202" s="2"/>
      </tp>
      <tp t="s">
        <v>JPY</v>
        <stp/>
        <stp>##V3_BDPV12</stp>
        <stp>8951 JT Equity</stp>
        <stp>CRNCY</stp>
        <stp>[Crispin Spreadsheet.xlsx]OEI!R264C4</stp>
        <tr r="D264" s="2"/>
      </tp>
      <tp t="s">
        <v>JPY</v>
        <stp/>
        <stp>##V3_BDPV12</stp>
        <stp>6141 JT Equity</stp>
        <stp>CRNCY</stp>
        <stp>[Crispin Spreadsheet.xlsx]OEI!R245C4</stp>
        <tr r="D245" s="2"/>
      </tp>
      <tp t="s">
        <v>JPY</v>
        <stp/>
        <stp>##V3_BDPV12</stp>
        <stp>8750 JT Equity</stp>
        <stp>CRNCY</stp>
        <stp>[Crispin Spreadsheet.xlsx]OEI!R244C4</stp>
        <tr r="D244" s="2"/>
      </tp>
      <tp t="s">
        <v>JPY</v>
        <stp/>
        <stp>##V3_BDPV12</stp>
        <stp>8953 JT Equity</stp>
        <stp>CRNCY</stp>
        <stp>[Crispin Spreadsheet.xlsx]OEI!R254C4</stp>
        <tr r="D254" s="2"/>
      </tp>
      <tp t="s">
        <v>JPY</v>
        <stp/>
        <stp>##V3_BDPV12</stp>
        <stp>6753 JT Equity</stp>
        <stp>CRNCY</stp>
        <stp>[Crispin Spreadsheet.xlsx]OEI!R274C4</stp>
        <tr r="D274" s="2"/>
      </tp>
      <tp t="s">
        <v>JPY</v>
        <stp/>
        <stp>##V3_BDPV12</stp>
        <stp>7202 JT Equity</stp>
        <stp>CRNCY</stp>
        <stp>[Crispin Spreadsheet.xlsx]OEI!R251C4</stp>
        <tr r="D251" s="2"/>
      </tp>
      <tp>
        <v>15.62</v>
        <stp/>
        <stp>##V3_BDPV12</stp>
        <stp>2823 HK Equity</stp>
        <stp>PX_YEST_CLOSE</stp>
        <stp>[Crispin Spreadsheet.xlsx]OEI!R192C6</stp>
        <tr r="F192" s="2"/>
      </tp>
      <tp t="s">
        <v>GBp</v>
        <stp/>
        <stp>##V3_BDPV12</stp>
        <stp>BT/A LN Equity</stp>
        <stp>CRNCY</stp>
        <stp>[Crispin Spreadsheet.xlsx]OEI!R424C4</stp>
        <tr r="D424" s="2"/>
      </tp>
      <tp>
        <v>32.79</v>
        <stp/>
        <stp>##V3_BDHV12</stp>
        <stp>NLSN US Equity</stp>
        <stp>PX_CLOSE_1D</stp>
        <stp>09/03/2018</stp>
        <stp>09/03/2018</stp>
        <stp>[Crispin Spreadsheet.xlsx]OEI!R775C28</stp>
        <tr r="AB775" s="2"/>
      </tp>
      <tp>
        <v>75.64</v>
        <stp/>
        <stp>##V3_BDHV12</stp>
        <stp>NESN SW Equity</stp>
        <stp>PX_CLOSE_1D</stp>
        <stp>09/03/2018</stp>
        <stp>09/03/2018</stp>
        <stp>[Crispin Spreadsheet.xlsx]OEI!R774C28</stp>
        <tr r="AB774" s="2"/>
      </tp>
      <tp>
        <v>32.79</v>
        <stp/>
        <stp>##V3_BDHV12</stp>
        <stp>NLSN US Equity</stp>
        <stp>PX_CLOSE_1D</stp>
        <stp>09/03/2018</stp>
        <stp>09/03/2018</stp>
        <stp>[Crispin Spreadsheet.xlsx]OEI!R667C28</stp>
        <tr r="AB667" s="2"/>
      </tp>
      <tp>
        <v>149.69999999999999</v>
        <stp/>
        <stp>##V3_BDHV12</stp>
        <stp>KNIN SW Equity</stp>
        <stp>PX_CLOSE_1D</stp>
        <stp>09/03/2018</stp>
        <stp>09/03/2018</stp>
        <stp>[Crispin Spreadsheet.xlsx]OEI!R380C28</stp>
        <tr r="AB380" s="2"/>
      </tp>
      <tp>
        <v>264.2</v>
        <stp/>
        <stp>##V3_BDHV12</stp>
        <stp>LGEN LN Equity</stp>
        <stp>PX_CLOSE_1D</stp>
        <stp>09/03/2018</stp>
        <stp>09/03/2018</stp>
        <stp>[Crispin Spreadsheet.xlsx]OEI!R498C28</stp>
        <tr r="AB498" s="2"/>
      </tp>
      <tp>
        <v>135</v>
        <stp/>
        <stp>##V3_BDHV12</stp>
        <stp>WCH GY Equity</stp>
        <stp>PX_CLOSE_1D</stp>
        <stp>09/03/2018</stp>
        <stp>09/03/2018</stp>
        <stp>[Crispin Spreadsheet.xlsx]OEI!R182C28</stp>
        <tr r="AB182" s="2"/>
      </tp>
      <tp>
        <v>75.64</v>
        <stp/>
        <stp>##V3_BDHV12</stp>
        <stp>NESN SW Equity</stp>
        <stp>PX_CLOSE_1D</stp>
        <stp>09/03/2018</stp>
        <stp>09/03/2018</stp>
        <stp>[Crispin Spreadsheet.xlsx]OEI!R383C28</stp>
        <tr r="AB383" s="2"/>
      </tp>
      <tp>
        <v>78.16</v>
        <stp/>
        <stp>##V3_BDHV12</stp>
        <stp>NOVN SW Equity</stp>
        <stp>PX_CLOSE_1D</stp>
        <stp>09/03/2018</stp>
        <stp>09/03/2018</stp>
        <stp>[Crispin Spreadsheet.xlsx]OEI!R384C28</stp>
        <tr r="AB384" s="2"/>
      </tp>
      <tp>
        <v>28.7</v>
        <stp/>
        <stp>##V3_BDHV12</stp>
        <stp>KBH US Equity</stp>
        <stp>PX_CLOSE_1D</stp>
        <stp>09/03/2018</stp>
        <stp>09/03/2018</stp>
        <stp>[Crispin Spreadsheet.xlsx]OEI!R646C28</stp>
        <tr r="AB646" s="2"/>
      </tp>
      <tp>
        <v>489</v>
        <stp/>
        <stp>##V3_BDHV12</stp>
        <stp>HWDN LN Equity</stp>
        <stp>PX_CLOSE_1D</stp>
        <stp>09/03/2018</stp>
        <stp>09/03/2018</stp>
        <stp>[Crispin Spreadsheet.xlsx]OEI!R467C28</stp>
        <tr r="AB467" s="2"/>
      </tp>
      <tp>
        <v>229.8</v>
        <stp/>
        <stp>##V3_BDHV12</stp>
        <stp>WDH DC Equity</stp>
        <stp>PX_CLOSE_1D</stp>
        <stp>09/03/2018</stp>
        <stp>09/03/2018</stp>
        <stp>[Crispin Spreadsheet.xlsx]OEI!R799C28</stp>
        <tr r="AB799" s="2"/>
      </tp>
      <tp>
        <v>2444</v>
        <stp/>
        <stp>##V3_BDHV12</stp>
        <stp>CRH LN Equity</stp>
        <stp>PX_CLOSE_1D</stp>
        <stp>09/03/2018</stp>
        <stp>09/03/2018</stp>
        <stp>[Crispin Spreadsheet.xlsx]OEI!R440C28</stp>
        <tr r="AB440" s="2"/>
      </tp>
      <tp>
        <v>243.52</v>
        <stp/>
        <stp>##V3_BDHV12</stp>
        <stp>ILMN US Equity</stp>
        <stp>PX_CLOSE_1D</stp>
        <stp>09/03/2018</stp>
        <stp>09/03/2018</stp>
        <stp>[Crispin Spreadsheet.xlsx]OEI!R642C28</stp>
        <tr r="AB642" s="2"/>
      </tp>
      <tp>
        <v>2516</v>
        <stp/>
        <stp>##V3_BDHV12</stp>
        <stp>CCH LN Equity</stp>
        <stp>PX_CLOSE_1D</stp>
        <stp>09/03/2018</stp>
        <stp>09/03/2018</stp>
        <stp>[Crispin Spreadsheet.xlsx]OEI!R438C28</stp>
        <tr r="AB438" s="2"/>
      </tp>
      <tp>
        <v>234.5</v>
        <stp/>
        <stp>##V3_BDHV12</stp>
        <stp>LONN SW Equity</stp>
        <stp>PX_CLOSE_1D</stp>
        <stp>09/03/2018</stp>
        <stp>09/03/2018</stp>
        <stp>[Crispin Spreadsheet.xlsx]OEI!R382C28</stp>
        <tr r="AB382" s="2"/>
      </tp>
      <tp>
        <v>25</v>
        <stp/>
        <stp>##V3_BDHV12</stp>
        <stp>RKH LN Equity</stp>
        <stp>PX_CLOSE_1D</stp>
        <stp>09/03/2018</stp>
        <stp>09/03/2018</stp>
        <stp>[Crispin Spreadsheet.xlsx]OEI!R536C28</stp>
        <tr r="AB536" s="2"/>
      </tp>
      <tp>
        <v>326.5</v>
        <stp/>
        <stp>##V3_BDHV12</stp>
        <stp>WMH LN Equity</stp>
        <stp>PX_CLOSE_1D</stp>
        <stp>09/03/2018</stp>
        <stp>09/03/2018</stp>
        <stp>[Crispin Spreadsheet.xlsx]OEI!R581C28</stp>
        <tr r="AB581" s="2"/>
      </tp>
      <tp>
        <v>1563</v>
        <stp/>
        <stp>##V3_BDHV12</stp>
        <stp>EXPN LN Equity</stp>
        <stp>PX_CLOSE_1D</stp>
        <stp>09/03/2018</stp>
        <stp>09/03/2018</stp>
        <stp>[Crispin Spreadsheet.xlsx]OEI!R453C28</stp>
        <tr r="AB453" s="2"/>
      </tp>
      <tp>
        <v>17.175000000000001</v>
        <stp/>
        <stp>##V3_BDHV12</stp>
        <stp>CSGN SW Equity</stp>
        <stp>PX_CLOSE_1D</stp>
        <stp>09/03/2018</stp>
        <stp>09/03/2018</stp>
        <stp>[Crispin Spreadsheet.xlsx]OEI!R377C28</stp>
        <tr r="AB377" s="2"/>
      </tp>
      <tp>
        <v>97.47</v>
        <stp/>
        <stp>##V3_BDHV12</stp>
        <stp>BAYN GY Equity</stp>
        <stp>PX_CLOSE_1D</stp>
        <stp>09/03/2018</stp>
        <stp>09/03/2018</stp>
        <stp>[Crispin Spreadsheet.xlsx]OEI!R145C28</stp>
        <tr r="AB145" s="2"/>
      </tp>
      <tp>
        <v>363.3</v>
        <stp/>
        <stp>##V3_BDHV12</stp>
        <stp>GLEN LN Equity</stp>
        <stp>PX_CLOSE_1D</stp>
        <stp>09/03/2018</stp>
        <stp>09/03/2018</stp>
        <stp>[Crispin Spreadsheet.xlsx]OEI!R460C28</stp>
        <tr r="AB460" s="2"/>
      </tp>
      <tp>
        <v>70.319999999999993</v>
        <stp/>
        <stp>##V3_BDHV12</stp>
        <stp>ADEN SW Equity</stp>
        <stp>PX_CLOSE_1D</stp>
        <stp>09/03/2018</stp>
        <stp>09/03/2018</stp>
        <stp>[Crispin Spreadsheet.xlsx]OEI!R374C28</stp>
        <tr r="AB374" s="2"/>
      </tp>
      <tp>
        <v>23.05</v>
        <stp/>
        <stp>##V3_BDHV12</stp>
        <stp>ABBN SW Equity</stp>
        <stp>PX_CLOSE_1D</stp>
        <stp>09/03/2018</stp>
        <stp>09/03/2018</stp>
        <stp>[Crispin Spreadsheet.xlsx]OEI!R373C28</stp>
        <tr r="AB373" s="2"/>
      </tp>
      <tp>
        <v>29.3</v>
        <stp/>
        <stp>##V3_BDHV12</stp>
        <stp>FCCN LN Equity</stp>
        <stp>PX_CLOSE_1D</stp>
        <stp>09/03/2018</stp>
        <stp>09/03/2018</stp>
        <stp>[Crispin Spreadsheet.xlsx]OEI!R456C28</stp>
        <tr r="AB456" s="2"/>
      </tp>
      <tp>
        <v>2201</v>
        <stp/>
        <stp>##V3_BDHV12</stp>
        <stp>GIVN SW Equity</stp>
        <stp>PX_CLOSE_1D</stp>
        <stp>09/03/2018</stp>
        <stp>09/03/2018</stp>
        <stp>[Crispin Spreadsheet.xlsx]OEI!R378C28</stp>
        <tr r="AB378" s="2"/>
      </tp>
      <tp>
        <v>8.5069999999999997</v>
        <stp/>
        <stp>##V3_BDHV12</stp>
        <stp>EOAN GY Equity</stp>
        <stp>PX_CLOSE_1D</stp>
        <stp>09/03/2018</stp>
        <stp>09/03/2018</stp>
        <stp>[Crispin Spreadsheet.xlsx]OEI!R154C28</stp>
        <tr r="AB154" s="2"/>
      </tp>
      <tp>
        <v>23.55</v>
        <stp/>
        <stp>##V3_BDHV12</stp>
        <stp>ARYN SW Equity</stp>
        <stp>PX_CLOSE_1D</stp>
        <stp>09/03/2018</stp>
        <stp>09/03/2018</stp>
        <stp>[Crispin Spreadsheet.xlsx]OEI!R745C28</stp>
        <tr r="AB745" s="2"/>
      </tp>
      <tp>
        <v>308.89999999999998</v>
        <stp/>
        <stp>##V3_BDHV12</stp>
        <stp>ZURN SW Equity</stp>
        <stp>PX_CLOSE_1D</stp>
        <stp>09/03/2018</stp>
        <stp>09/03/2018</stp>
        <stp>[Crispin Spreadsheet.xlsx]OEI!R391C28</stp>
        <tr r="AB391" s="2"/>
      </tp>
      <tp>
        <v>5725</v>
        <stp/>
        <stp>##V3_BDHV12</stp>
        <stp>RICHT HB Equity</stp>
        <stp>PX_CLOSE_1D</stp>
        <stp>09/03/2018</stp>
        <stp>09/03/2018</stp>
        <stp>[Crispin Spreadsheet.xlsx]OEI!R207C28</stp>
        <tr r="AB207" s="2"/>
      </tp>
      <tp>
        <v>2432</v>
        <stp/>
        <stp>##V3_BDHV12</stp>
        <stp>SGSN SW Equity</stp>
        <stp>PX_CLOSE_1D</stp>
        <stp>09/03/2018</stp>
        <stp>09/03/2018</stp>
        <stp>[Crispin Spreadsheet.xlsx]OEI!R387C28</stp>
        <tr r="AB387" s="2"/>
      </tp>
      <tp>
        <v>179.11</v>
        <stp/>
        <stp>##V3_BDHV12</stp>
        <stp>WYNN US Equity</stp>
        <stp>PX_CLOSE_1D</stp>
        <stp>09/03/2018</stp>
        <stp>09/03/2018</stp>
        <stp>[Crispin Spreadsheet.xlsx]OEI!R703C28</stp>
        <tr r="AB703" s="2"/>
      </tp>
      <tp>
        <v>680.5</v>
        <stp/>
        <stp>##V3_BDHV12</stp>
        <stp>PGHN SW Equity</stp>
        <stp>PX_CLOSE_1D</stp>
        <stp>09/03/2018</stp>
        <stp>09/03/2018</stp>
        <stp>[Crispin Spreadsheet.xlsx]OEI!R385C28</stp>
        <tr r="AB385" s="2"/>
      </tp>
      <tp>
        <v>753.6</v>
        <stp/>
        <stp>##V3_BDHV12</stp>
        <stp>PSON LN Equity</stp>
        <stp>PX_CLOSE_1D</stp>
        <stp>09/03/2018</stp>
        <stp>09/03/2018</stp>
        <stp>[Crispin Spreadsheet.xlsx]OEI!R517C28</stp>
        <tr r="AB517" s="2"/>
      </tp>
      <tp>
        <v>778.2</v>
        <stp/>
        <stp>##V3_BDHV12</stp>
        <stp>STAN LN Equity</stp>
        <stp>PX_CLOSE_1D</stp>
        <stp>09/03/2018</stp>
        <stp>09/03/2018</stp>
        <stp>[Crispin Spreadsheet.xlsx]OEI!R562C28</stp>
        <tr r="AB562" s="2"/>
      </tp>
      <tp>
        <v>1141</v>
        <stp/>
        <stp>##V3_BDHV12</stp>
        <stp>SMSN LI Equity</stp>
        <stp>PX_CLOSE_1D</stp>
        <stp>09/03/2018</stp>
        <stp>09/03/2018</stp>
        <stp>[Crispin Spreadsheet.xlsx]OEI!R545C28</stp>
        <tr r="AB545" s="2"/>
      </tp>
      <tp>
        <v>1586.5</v>
        <stp/>
        <stp>##V3_BDHV12</stp>
        <stp>SMIN LN Equity</stp>
        <stp>PX_CLOSE_1D</stp>
        <stp>09/03/2018</stp>
        <stp>09/03/2018</stp>
        <stp>[Crispin Spreadsheet.xlsx]OEI!R556C28</stp>
        <tr r="AB556" s="2"/>
      </tp>
      <tp>
        <v>36.82</v>
        <stp/>
        <stp>##V3_BDPV12</stp>
        <stp>GBF GY Equity</stp>
        <stp>LAST_PRICE</stp>
        <stp>[Crispin Spreadsheet.xlsx]OEI!R148C7</stp>
        <tr r="G148" s="2"/>
      </tp>
      <tp>
        <v>120.26600000000001</v>
        <stp/>
        <stp>##V3_BDPV12</stp>
        <stp>SJM US Equity</stp>
        <stp>LAST_PRICE</stp>
        <stp>[Crispin Spreadsheet.xlsx]OEI!R763C7</stp>
        <tr r="G763" s="2"/>
      </tp>
      <tp>
        <v>1144</v>
        <stp/>
        <stp>##V3_BDPV12</stp>
        <stp>SGL SJ Equity</stp>
        <stp>LAST_PRICE</stp>
        <stp>[Crispin Spreadsheet.xlsx]OEI!R332C7</stp>
        <tr r="G332" s="2"/>
      </tp>
      <tp>
        <v>7.7869999999999999</v>
        <stp/>
        <stp>##V3_BDPV12</stp>
        <stp>TEF SQ Equity</stp>
        <stp>LAST_PRICE</stp>
        <stp>[Crispin Spreadsheet.xlsx]OEI!R348C7</stp>
        <tr r="G348" s="2"/>
      </tp>
      <tp>
        <v>86.9</v>
        <stp/>
        <stp>##V3_BDPV12</stp>
        <stp>BEI GY Equity</stp>
        <stp>LAST_PRICE</stp>
        <stp>[Crispin Spreadsheet.xlsx]OEI!R147C7</stp>
        <tr r="G147" s="2"/>
      </tp>
      <tp>
        <v>155.05000000000001</v>
        <stp/>
        <stp>##V3_BDPV12</stp>
        <stp>MHG NO Equity</stp>
        <stp>LAST_PRICE</stp>
        <stp>[Crispin Spreadsheet.xlsx]OEI!R769C7</stp>
        <tr r="G769" s="2"/>
      </tp>
      <tp>
        <v>4788</v>
        <stp/>
        <stp>##V3_BDPV12</stp>
        <stp>AZN LN Equity</stp>
        <stp>LAST_PRICE</stp>
        <stp>[Crispin Spreadsheet.xlsx]OEI!R410C7</stp>
        <tr r="G410" s="2"/>
      </tp>
      <tp>
        <v>1466.5</v>
        <stp/>
        <stp>##V3_BDPV12</stp>
        <stp>CPG LN Equity</stp>
        <stp>LAST_PRICE</stp>
        <stp>[Crispin Spreadsheet.xlsx]OEI!R439C7</stp>
        <tr r="G439" s="2"/>
      </tp>
      <tp>
        <v>116.68</v>
        <stp/>
        <stp>##V3_BDPV12</stp>
        <stp>CRM US Equity</stp>
        <stp>LAST_PRICE</stp>
        <stp>[Crispin Spreadsheet.xlsx]OEI!R683C7</stp>
        <tr r="G683" s="2"/>
      </tp>
      <tp>
        <v>10.96</v>
        <stp/>
        <stp>##V3_BDPV12</stp>
        <stp>TFI FP Equity</stp>
        <stp>LAST_PRICE</stp>
        <stp>[Crispin Spreadsheet.xlsx]OEI!R127C7</stp>
        <tr r="G127" s="2"/>
      </tp>
      <tp>
        <v>30.41</v>
        <stp/>
        <stp>##V3_BDPV12</stp>
        <stp>KBH US Equity</stp>
        <stp>LAST_PRICE</stp>
        <stp>[Crispin Spreadsheet.xlsx]OEI!R646C7</stp>
        <tr r="G646" s="2"/>
      </tp>
      <tp>
        <v>227.5</v>
        <stp/>
        <stp>##V3_BDPV12</stp>
        <stp>SBRY LN Equity</stp>
        <stp>LAST_PRICE</stp>
        <stp>[Crispin Spreadsheet.xlsx]OEI!R489C7</stp>
        <tr r="G489" s="2"/>
      </tp>
      <tp>
        <v>152.40600000000001</v>
        <stp/>
        <stp>##V3_BDPV12</stp>
        <stp>IBM US Equity</stp>
        <stp>LAST_PRICE</stp>
        <stp>[Crispin Spreadsheet.xlsx]OEI!R643C7</stp>
        <tr r="G643" s="2"/>
      </tp>
      <tp>
        <v>23.65</v>
        <stp/>
        <stp>##V3_BDPV12</stp>
        <stp>RKH LN Equity</stp>
        <stp>LAST_PRICE</stp>
        <stp>[Crispin Spreadsheet.xlsx]OEI!R536C7</stp>
        <tr r="G536" s="2"/>
      </tp>
      <tp>
        <v>29357</v>
        <stp/>
        <stp>##V3_BDPV12</stp>
        <stp>KIO SJ Equity</stp>
        <stp>LAST_PRICE</stp>
        <stp>[Crispin Spreadsheet.xlsx]OEI!R331C7</stp>
        <tr r="G331" s="2"/>
      </tp>
      <tp>
        <v>118.3</v>
        <stp/>
        <stp>##V3_BDPV12</stp>
        <stp>TCG LN Equity</stp>
        <stp>LAST_PRICE</stp>
        <stp>[Crispin Spreadsheet.xlsx]OEI!R569C7</stp>
        <tr r="G569" s="2"/>
      </tp>
      <tp>
        <v>3.2500000000000001E-2</v>
        <stp/>
        <stp>##V3_BDPV12</stp>
        <stp>TSTR LN Equity</stp>
        <stp>LAST_PRICE</stp>
        <stp>[Crispin Spreadsheet.xlsx]OEI!R572C7</stp>
        <tr r="G572" s="2"/>
      </tp>
      <tp>
        <v>130.9</v>
        <stp/>
        <stp>##V3_BDPV12</stp>
        <stp>AMBUB DC Equity</stp>
        <stp>LAST_PRICE</stp>
        <stp>[Crispin Spreadsheet.xlsx]OEI!R743C7</stp>
        <tr r="G743" s="2"/>
      </tp>
      <tp>
        <v>41.558700000000002</v>
        <stp/>
        <stp>##V3_BDPV12</stp>
        <stp>CRUS US Equity</stp>
        <stp>LAST_PRICE</stp>
        <stp>[Crispin Spreadsheet.xlsx]OEI!R613C7</stp>
        <tr r="G613" s="2"/>
      </tp>
      <tp>
        <v>64.760000000000005</v>
        <stp/>
        <stp>##V3_BDPV12</stp>
        <stp>LLOY LN Equity</stp>
        <stp>LAST_PRICE</stp>
        <stp>[Crispin Spreadsheet.xlsx]OEI!R499C7</stp>
        <tr r="G499" s="2"/>
      </tp>
      <tp t="s">
        <v>JPY</v>
        <stp/>
        <stp>##V3_BDPV12</stp>
        <stp>8035 JT Equity</stp>
        <stp>CRNCY</stp>
        <stp>[Crispin Spreadsheet.xlsx]OEI!R283C4</stp>
        <tr r="D283" s="2"/>
      </tp>
      <tp t="s">
        <v>JPY</v>
        <stp/>
        <stp>##V3_BDPV12</stp>
        <stp>5727 JT Equity</stp>
        <stp>CRNCY</stp>
        <stp>[Crispin Spreadsheet.xlsx]OEI!R282C4</stp>
        <tr r="D282" s="2"/>
      </tp>
      <tp>
        <v>6.31</v>
        <stp/>
        <stp>##V3_BDPV12</stp>
        <stp>3328 HK Equity</stp>
        <stp>PX_YEST_CLOSE</stp>
        <stp>[Crispin Spreadsheet.xlsx]OEI!R193C6</stp>
        <tr r="F193" s="2"/>
      </tp>
      <tp t="s">
        <v>JPY</v>
        <stp/>
        <stp>##V3_BDPV12</stp>
        <stp>8591 JT Equity</stp>
        <stp>CRNCY</stp>
        <stp>[Crispin Spreadsheet.xlsx]OEI!R269C4</stp>
        <tr r="D269" s="2"/>
      </tp>
      <tp t="s">
        <v>JPY</v>
        <stp/>
        <stp>##V3_BDPV12</stp>
        <stp>6113 JT Equity</stp>
        <stp>CRNCY</stp>
        <stp>[Crispin Spreadsheet.xlsx]OEI!R241C4</stp>
        <tr r="D241" s="2"/>
      </tp>
      <tp t="s">
        <v>JPY</v>
        <stp/>
        <stp>##V3_BDPV12</stp>
        <stp>8802 JT Equity</stp>
        <stp>CRNCY</stp>
        <stp>[Crispin Spreadsheet.xlsx]OEI!R260C4</stp>
        <tr r="D260" s="2"/>
      </tp>
      <tp t="s">
        <v>JPY</v>
        <stp/>
        <stp>##V3_BDPV12</stp>
        <stp>8929 JT Equity</stp>
        <stp>CRNCY</stp>
        <stp>[Crispin Spreadsheet.xlsx]OEI!R242C4</stp>
        <tr r="D242" s="2"/>
      </tp>
      <tp>
        <v>13.582000000000001</v>
        <stp/>
        <stp>##V3_BDHV12</stp>
        <stp>ENI IM Equity</stp>
        <stp>PX_CLOSE_1D</stp>
        <stp>09/03/2018</stp>
        <stp>09/03/2018</stp>
        <stp>[Crispin Spreadsheet.xlsx]OEI!R225C28</stp>
        <tr r="AB225" s="2"/>
      </tp>
      <tp>
        <v>3.84</v>
        <stp/>
        <stp>##V3_BDHV12</stp>
        <stp>UBI IM Equity</stp>
        <stp>PX_CLOSE_1D</stp>
        <stp>09/03/2018</stp>
        <stp>09/03/2018</stp>
        <stp>[Crispin Spreadsheet.xlsx]OEI!R235C28</stp>
        <tr r="AB235" s="2"/>
      </tp>
      <tp>
        <v>929.8</v>
        <stp/>
        <stp>##V3_BDHV12</stp>
        <stp>III LN Equity</stp>
        <stp>PX_CLOSE_1D</stp>
        <stp>09/03/2018</stp>
        <stp>09/03/2018</stp>
        <stp>[Crispin Spreadsheet.xlsx]OEI!R399C28</stp>
        <tr r="AB399" s="2"/>
      </tp>
      <tp>
        <v>81.8</v>
        <stp/>
        <stp>##V3_BDHV12</stp>
        <stp>HEI GY Equity</stp>
        <stp>PX_CLOSE_1D</stp>
        <stp>09/03/2018</stp>
        <stp>09/03/2018</stp>
        <stp>[Crispin Spreadsheet.xlsx]OEI!R158C28</stp>
        <tr r="AB158" s="2"/>
      </tp>
      <tp>
        <v>89.1</v>
        <stp/>
        <stp>##V3_BDHV12</stp>
        <stp>BEI GY Equity</stp>
        <stp>PX_CLOSE_1D</stp>
        <stp>09/03/2018</stp>
        <stp>09/03/2018</stp>
        <stp>[Crispin Spreadsheet.xlsx]OEI!R147C28</stp>
        <tr r="AB147" s="2"/>
      </tp>
      <tp>
        <v>67.88</v>
        <stp/>
        <stp>##V3_BDHV12</stp>
        <stp>DAI GY Equity</stp>
        <stp>PX_CLOSE_1D</stp>
        <stp>09/03/2018</stp>
        <stp>09/03/2018</stp>
        <stp>[Crispin Spreadsheet.xlsx]OEI!R150C28</stp>
        <tr r="AB150" s="2"/>
      </tp>
      <tp>
        <v>100</v>
        <stp/>
        <stp>##V3_BDHV12</stp>
        <stp>WDI GY Equity</stp>
        <stp>PX_CLOSE_1D</stp>
        <stp>09/03/2018</stp>
        <stp>09/03/2018</stp>
        <stp>[Crispin Spreadsheet.xlsx]OEI!R183C28</stp>
        <tr r="AB183" s="2"/>
      </tp>
      <tp>
        <v>577</v>
        <stp/>
        <stp>##V3_BDHV12</stp>
        <stp>OCDO LN Equity</stp>
        <stp>PX_CLOSE_1D</stp>
        <stp>09/03/2018</stp>
        <stp>09/03/2018</stp>
        <stp>[Crispin Spreadsheet.xlsx]OEI!R510C28</stp>
        <tr r="AB510" s="2"/>
      </tp>
      <tp>
        <v>11.55</v>
        <stp/>
        <stp>##V3_BDHV12</stp>
        <stp>TFI FP Equity</stp>
        <stp>PX_CLOSE_1D</stp>
        <stp>09/03/2018</stp>
        <stp>09/03/2018</stp>
        <stp>[Crispin Spreadsheet.xlsx]OEI!R127C28</stp>
        <tr r="AB127" s="2"/>
      </tp>
      <tp>
        <v>69.319999999999993</v>
        <stp/>
        <stp>##V3_BDHV12</stp>
        <stp>UBI FP Equity</stp>
        <stp>PX_CLOSE_1D</stp>
        <stp>09/03/2018</stp>
        <stp>09/03/2018</stp>
        <stp>[Crispin Spreadsheet.xlsx]OEI!R130C28</stp>
        <tr r="AB130" s="2"/>
      </tp>
      <tp>
        <v>183.36</v>
        <stp/>
        <stp>##V3_BDHV12</stp>
        <stp>URI US Equity</stp>
        <stp>PX_CLOSE_1D</stp>
        <stp>09/03/2018</stp>
        <stp>09/03/2018</stp>
        <stp>[Crispin Spreadsheet.xlsx]OEI!R695C28</stp>
        <tr r="AB695" s="2"/>
      </tp>
      <tp>
        <v>71.319999999999993</v>
        <stp/>
        <stp>##V3_BDHV12</stp>
        <stp>STI US Equity</stp>
        <stp>PX_CLOSE_1D</stp>
        <stp>09/03/2018</stp>
        <stp>09/03/2018</stp>
        <stp>[Crispin Spreadsheet.xlsx]OEI!R686C28</stp>
        <tr r="AB686" s="2"/>
      </tp>
      <tp>
        <v>43.59</v>
        <stp/>
        <stp>##V3_BDHV12</stp>
        <stp>DHI US Equity</stp>
        <stp>PX_CLOSE_1D</stp>
        <stp>09/03/2018</stp>
        <stp>09/03/2018</stp>
        <stp>[Crispin Spreadsheet.xlsx]OEI!R622C28</stp>
        <tr r="AB622" s="2"/>
      </tp>
      <tp>
        <v>183.36</v>
        <stp/>
        <stp>##V3_BDHV12</stp>
        <stp>URI US Equity</stp>
        <stp>PX_CLOSE_1D</stp>
        <stp>09/03/2018</stp>
        <stp>09/03/2018</stp>
        <stp>[Crispin Spreadsheet.xlsx]OEI!R793C28</stp>
        <tr r="AB793" s="2"/>
      </tp>
      <tp>
        <v>23.97</v>
        <stp/>
        <stp>##V3_BDHV12</stp>
        <stp>FTI FP Equity</stp>
        <stp>PX_CLOSE_1D</stp>
        <stp>09/03/2018</stp>
        <stp>09/03/2018</stp>
        <stp>[Crispin Spreadsheet.xlsx]OEI!R789C28</stp>
        <tr r="AB789" s="2"/>
      </tp>
      <tp>
        <v>93.45</v>
        <stp/>
        <stp>##V3_BDHV12</stp>
        <stp>ABI BB Equity</stp>
        <stp>PX_CLOSE_1D</stp>
        <stp>09/03/2018</stp>
        <stp>09/03/2018</stp>
        <stp>[Crispin Spreadsheet.xlsx]OEI!R744C28</stp>
        <tr r="AB744" s="2"/>
      </tp>
      <tp>
        <v>169.4</v>
        <stp/>
        <stp>##V3_BDHV12</stp>
        <stp>CPI LN Equity</stp>
        <stp>PX_CLOSE_1D</stp>
        <stp>09/03/2018</stp>
        <stp>09/03/2018</stp>
        <stp>[Crispin Spreadsheet.xlsx]OEI!R430C28</stp>
        <tr r="AB430" s="2"/>
      </tp>
      <tp>
        <v>1137</v>
        <stp/>
        <stp>##V3_BDHV12</stp>
        <stp>IMI LN Equity</stp>
        <stp>PX_CLOSE_1D</stp>
        <stp>09/03/2018</stp>
        <stp>09/03/2018</stp>
        <stp>[Crispin Spreadsheet.xlsx]OEI!R473C28</stp>
        <tr r="AB473" s="2"/>
      </tp>
      <tp>
        <v>64.599999999999994</v>
        <stp/>
        <stp>##V3_BDHV12</stp>
        <stp>LMI LN Equity</stp>
        <stp>PX_CLOSE_1D</stp>
        <stp>09/03/2018</stp>
        <stp>09/03/2018</stp>
        <stp>[Crispin Spreadsheet.xlsx]OEI!R501C28</stp>
        <tr r="AB501" s="2"/>
      </tp>
      <tp>
        <v>83.7</v>
        <stp/>
        <stp>##V3_BDHV12</stp>
        <stp>TNI LN Equity</stp>
        <stp>PX_CLOSE_1D</stp>
        <stp>09/03/2018</stp>
        <stp>09/03/2018</stp>
        <stp>[Crispin Spreadsheet.xlsx]OEI!R571C28</stp>
        <tr r="AB571" s="2"/>
      </tp>
      <tp>
        <v>9.15</v>
        <stp/>
        <stp>##V3_BDHV12</stp>
        <stp>GOGO US Equity</stp>
        <stp>PX_CLOSE_1D</stp>
        <stp>09/03/2018</stp>
        <stp>09/03/2018</stp>
        <stp>[Crispin Spreadsheet.xlsx]OEI!R637C28</stp>
        <tr r="AB637" s="2"/>
      </tp>
      <tp>
        <v>41.81</v>
        <stp/>
        <stp>##V3_BDPV12</stp>
        <stp>WES AU Equity</stp>
        <stp>LAST_PRICE</stp>
        <stp>[Crispin Spreadsheet.xlsx]OEI!R23C7</stp>
        <tr r="G23" s="2"/>
      </tp>
      <tp>
        <v>56.62</v>
        <stp/>
        <stp>##V3_BDHV12</stp>
        <stp>ERICB SS Equity</stp>
        <stp>PX_CLOSE_1D</stp>
        <stp>09/03/2018</stp>
        <stp>09/03/2018</stp>
        <stp>[Crispin Spreadsheet.xlsx]OEI!R368C28</stp>
        <tr r="AB368" s="2"/>
      </tp>
      <tp>
        <v>392.1</v>
        <stp/>
        <stp>##V3_BDHV12</stp>
        <stp>AUTO LN Equity</stp>
        <stp>PX_CLOSE_1D</stp>
        <stp>09/03/2018</stp>
        <stp>09/03/2018</stp>
        <stp>[Crispin Spreadsheet.xlsx]OEI!R411C28</stp>
        <tr r="AB411" s="2"/>
      </tp>
      <tp>
        <v>870</v>
        <stp/>
        <stp>##V3_BDHV12</stp>
        <stp>ANTO LN Equity</stp>
        <stp>PX_CLOSE_1D</stp>
        <stp>09/03/2018</stp>
        <stp>09/03/2018</stp>
        <stp>[Crispin Spreadsheet.xlsx]OEI!R406C28</stp>
        <tr r="AB406" s="2"/>
      </tp>
      <tp>
        <v>44.34</v>
        <stp/>
        <stp>##V3_BDHV12</stp>
        <stp>CSCO US Equity</stp>
        <stp>PX_CLOSE_1D</stp>
        <stp>09/03/2018</stp>
        <stp>09/03/2018</stp>
        <stp>[Crispin Spreadsheet.xlsx]OEI!R614C28</stp>
        <tr r="AB614" s="2"/>
      </tp>
      <tp>
        <v>66.02</v>
        <stp/>
        <stp>##V3_BDHV12</stp>
        <stp>AGCO US Equity</stp>
        <stp>PX_CLOSE_1D</stp>
        <stp>09/03/2018</stp>
        <stp>09/03/2018</stp>
        <stp>[Crispin Spreadsheet.xlsx]OEI!R591C28</stp>
        <tr r="AB591" s="2"/>
      </tp>
      <tp>
        <v>5.0999999999999997E-2</v>
        <stp/>
        <stp>##V3_BDHV12</stp>
        <stp>ENRO SS Equity</stp>
        <stp>PX_CLOSE_1D</stp>
        <stp>09/03/2018</stp>
        <stp>09/03/2018</stp>
        <stp>[Crispin Spreadsheet.xlsx]OEI!R356C28</stp>
        <tr r="AB356" s="2"/>
      </tp>
      <tp>
        <v>246.95</v>
        <stp/>
        <stp>##V3_BDHV12</stp>
        <stp>AVGO US Equity</stp>
        <stp>PX_CLOSE_1D</stp>
        <stp>09/03/2018</stp>
        <stp>09/03/2018</stp>
        <stp>[Crispin Spreadsheet.xlsx]OEI!R751C28</stp>
        <tr r="AB751" s="2"/>
      </tp>
      <tp>
        <v>88.38</v>
        <stp/>
        <stp>##V3_BDHV12</stp>
        <stp>EKTAB SS Equity</stp>
        <stp>PX_CLOSE_1D</stp>
        <stp>09/03/2018</stp>
        <stp>09/03/2018</stp>
        <stp>[Crispin Spreadsheet.xlsx]OEI!R355C28</stp>
        <tr r="AB355" s="2"/>
      </tp>
      <tp>
        <v>267.3</v>
        <stp/>
        <stp>##V3_BDHV12</stp>
        <stp>ELUXB SS Equity</stp>
        <stp>PX_CLOSE_1D</stp>
        <stp>09/03/2018</stp>
        <stp>09/03/2018</stp>
        <stp>[Crispin Spreadsheet.xlsx]OEI!R354C28</stp>
        <tr r="AB354" s="2"/>
      </tp>
      <tp>
        <v>209.9</v>
        <stp/>
        <stp>##V3_BDHV12</stp>
        <stp>TSCO LN Equity</stp>
        <stp>PX_CLOSE_1D</stp>
        <stp>09/03/2018</stp>
        <stp>09/03/2018</stp>
        <stp>[Crispin Spreadsheet.xlsx]OEI!R566C28</stp>
        <tr r="AB566" s="2"/>
      </tp>
      <tp>
        <v>72.81</v>
        <stp/>
        <stp>##V3_BDPV12</stp>
        <stp>CBA AU Equity</stp>
        <stp>LAST_PRICE</stp>
        <stp>[Crispin Spreadsheet.xlsx]OEI!R14C7</stp>
        <tr r="G14" s="2"/>
      </tp>
      <tp>
        <v>43.55</v>
        <stp/>
        <stp>##V3_BDPV12</stp>
        <stp>GLE FP Equity</stp>
        <stp>LAST_PRICE</stp>
        <stp>[Crispin Spreadsheet.xlsx]OEI!R124C7</stp>
        <tr r="G124" s="2"/>
      </tp>
      <tp>
        <v>216</v>
        <stp/>
        <stp>##V3_BDPV12</stp>
        <stp>ROG SW Equity</stp>
        <stp>LAST_PRICE</stp>
        <stp>[Crispin Spreadsheet.xlsx]OEI!R386C7</stp>
        <tr r="G386" s="2"/>
      </tp>
      <tp>
        <v>52.95</v>
        <stp/>
        <stp>##V3_BDPV12</stp>
        <stp>SCHW US Equity</stp>
        <stp>LAST_PRICE</stp>
        <stp>[Crispin Spreadsheet.xlsx]OEI!R608C7</stp>
        <tr r="G608" s="2"/>
      </tp>
      <tp>
        <v>3755</v>
        <stp/>
        <stp>##V3_BDPV12</stp>
        <stp>BKG LN Equity</stp>
        <stp>LAST_PRICE</stp>
        <stp>[Crispin Spreadsheet.xlsx]OEI!R416C7</stp>
        <tr r="G416" s="2"/>
      </tp>
      <tp>
        <v>78.739999999999995</v>
        <stp/>
        <stp>##V3_BDPV12</stp>
        <stp>HEI GY Equity</stp>
        <stp>LAST_PRICE</stp>
        <stp>[Crispin Spreadsheet.xlsx]OEI!R158C7</stp>
        <tr r="G158" s="2"/>
      </tp>
      <tp>
        <v>130.9</v>
        <stp/>
        <stp>##V3_BDPV12</stp>
        <stp>GNC LN Equity</stp>
        <stp>LAST_PRICE</stp>
        <stp>[Crispin Spreadsheet.xlsx]OEI!R462C7</stp>
        <tr r="G462" s="2"/>
      </tp>
      <tp>
        <v>30.045999999999999</v>
        <stp/>
        <stp>##V3_BDPV12</stp>
        <stp>BAC US Equity</stp>
        <stp>LAST_PRICE</stp>
        <stp>[Crispin Spreadsheet.xlsx]OEI!R602C7</stp>
        <tr r="G602" s="2"/>
      </tp>
      <tp>
        <v>50.72</v>
        <stp/>
        <stp>##V3_BDPV12</stp>
        <stp>BID US Equity</stp>
        <stp>LAST_PRICE</stp>
        <stp>[Crispin Spreadsheet.xlsx]OEI!R685C7</stp>
        <tr r="G685" s="2"/>
      </tp>
      <tp>
        <v>222</v>
        <stp/>
        <stp>##V3_BDPV12</stp>
        <stp>WDH DC Equity</stp>
        <stp>LAST_PRICE</stp>
        <stp>[Crispin Spreadsheet.xlsx]OEI!R799C7</stp>
        <tr r="G799" s="2"/>
      </tp>
      <tp>
        <v>101.44</v>
        <stp/>
        <stp>##V3_BDPV12</stp>
        <stp>SIE GY Equity</stp>
        <stp>LAST_PRICE</stp>
        <stp>[Crispin Spreadsheet.xlsx]OEI!R174C7</stp>
        <tr r="G174" s="2"/>
      </tp>
      <tp>
        <v>106.28</v>
        <stp/>
        <stp>##V3_BDPV12</stp>
        <stp>EOG US Equity</stp>
        <stp>LAST_PRICE</stp>
        <stp>[Crispin Spreadsheet.xlsx]OEI!R626C7</stp>
        <tr r="G626" s="2"/>
      </tp>
      <tp>
        <v>477.6</v>
        <stp/>
        <stp>##V3_BDPV12</stp>
        <stp>PAG LN Equity</stp>
        <stp>LAST_PRICE</stp>
        <stp>[Crispin Spreadsheet.xlsx]OEI!R516C7</stp>
        <tr r="G516" s="2"/>
      </tp>
      <tp t="s">
        <v>#N/A N/A</v>
        <stp/>
        <stp>##V3_BDHV12</stp>
        <stp>HURLN 7.5 07/24/22 Corp</stp>
        <stp>PX_CLOSE_1D</stp>
        <stp>09/03/2018</stp>
        <stp>09/03/2018</stp>
        <stp>[Crispin Spreadsheet.xlsx]OEI!R470C28</stp>
        <tr r="AB470" s="2"/>
      </tp>
      <tp>
        <v>1653</v>
        <stp/>
        <stp>##V3_BDPV12</stp>
        <stp>BRBY LN Equity</stp>
        <stp>LAST_PRICE</stp>
        <stp>[Crispin Spreadsheet.xlsx]OEI!R426C7</stp>
        <tr r="G426" s="2"/>
      </tp>
      <tp>
        <v>53.94</v>
        <stp/>
        <stp>##V3_BDPV12</stp>
        <stp>ERICB SS Equity</stp>
        <stp>LAST_PRICE</stp>
        <stp>[Crispin Spreadsheet.xlsx]OEI!R368C7</stp>
        <tr r="G368" s="2"/>
      </tp>
      <tp t="s">
        <v>JPY</v>
        <stp/>
        <stp>##V3_BDPV12</stp>
        <stp>8871 JT Equity</stp>
        <stp>CRNCY</stp>
        <stp>[Crispin Spreadsheet.xlsx]OEI!R248C4</stp>
        <tr r="D248" s="2"/>
      </tp>
      <tp t="s">
        <v>JPY</v>
        <stp/>
        <stp>##V3_BDPV12</stp>
        <stp>7261 JT Equity</stp>
        <stp>CRNCY</stp>
        <stp>[Crispin Spreadsheet.xlsx]OEI!R259C4</stp>
        <tr r="D259" s="2"/>
      </tp>
      <tp>
        <v>3.71</v>
        <stp/>
        <stp>##V3_BDPV12</stp>
        <stp>2899 HK Equity</stp>
        <stp>PX_YEST_CLOSE</stp>
        <stp>[Crispin Spreadsheet.xlsx]OEI!R197C6</stp>
        <tr r="F197" s="2"/>
      </tp>
      <tp t="s">
        <v>JPY</v>
        <stp/>
        <stp>##V3_BDPV12</stp>
        <stp>4689 JT Equity</stp>
        <stp>CRNCY</stp>
        <stp>[Crispin Spreadsheet.xlsx]OEI!R287C4</stp>
        <tr r="D287" s="2"/>
      </tp>
      <tp>
        <v>-1.496928</v>
        <stp/>
        <stp>##V3_BDPV12</stp>
        <stp>SX5E Index</stp>
        <stp>CHG_PCT_1D</stp>
        <stp>[Crispin Spreadsheet.xlsx]OEI!R2C14</stp>
        <tr r="N2" s="2"/>
      </tp>
      <tp>
        <v>211</v>
        <stp/>
        <stp>##V3_BDPV12</stp>
        <stp>AKERBP NO Equity</stp>
        <stp>LAST_PRICE</stp>
        <stp>[Crispin Spreadsheet.xlsx]OEI!R306C7</stp>
        <tr r="G306" s="2"/>
      </tp>
      <tp>
        <v>8.0649999999999995</v>
        <stp/>
        <stp>##V3_BDHV12</stp>
        <stp>TEF SQ Equity</stp>
        <stp>PX_CLOSE_1D</stp>
        <stp>09/03/2018</stp>
        <stp>09/03/2018</stp>
        <stp>[Crispin Spreadsheet.xlsx]OEI!R348C28</stp>
        <tr r="AB348" s="2"/>
      </tp>
      <tp>
        <v>491</v>
        <stp/>
        <stp>##V3_BDHV12</stp>
        <stp>ERF FP Equity</stp>
        <stp>PX_CLOSE_1D</stp>
        <stp>09/03/2018</stp>
        <stp>09/03/2018</stp>
        <stp>[Crispin Spreadsheet.xlsx]OEI!R100C28</stp>
        <tr r="AB100" s="2"/>
      </tp>
      <tp>
        <v>36.56</v>
        <stp/>
        <stp>##V3_BDHV12</stp>
        <stp>GBF GY Equity</stp>
        <stp>PX_CLOSE_1D</stp>
        <stp>09/03/2018</stp>
        <stp>09/03/2018</stp>
        <stp>[Crispin Spreadsheet.xlsx]OEI!R148C28</stp>
        <tr r="AB148" s="2"/>
      </tp>
      <tp>
        <v>23.63</v>
        <stp/>
        <stp>##V3_BDHV12</stp>
        <stp>SDF GY Equity</stp>
        <stp>PX_CLOSE_1D</stp>
        <stp>09/03/2018</stp>
        <stp>09/03/2018</stp>
        <stp>[Crispin Spreadsheet.xlsx]OEI!R163C28</stp>
        <tr r="AB163" s="2"/>
      </tp>
      <tp>
        <v>139.9</v>
        <stp/>
        <stp>##V3_BDHV12</stp>
        <stp>WAF GY Equity</stp>
        <stp>PX_CLOSE_1D</stp>
        <stp>09/03/2018</stp>
        <stp>09/03/2018</stp>
        <stp>[Crispin Spreadsheet.xlsx]OEI!R175C28</stp>
        <tr r="AB175" s="2"/>
      </tp>
      <tp>
        <v>57.152299999999997</v>
        <stp/>
        <stp>##V3_BDPV12</stp>
        <stp>USDRUB Curncy</stp>
        <stp>LAST_PRICE</stp>
        <stp>[Crispin Spreadsheet.xlsx]OEI!R732C7</stp>
        <tr r="G732" s="2"/>
      </tp>
      <tp>
        <v>102.09</v>
        <stp/>
        <stp>##V3_BDHV12</stp>
        <stp>TIF US Equity</stp>
        <stp>PX_CLOSE_1D</stp>
        <stp>09/03/2018</stp>
        <stp>09/03/2018</stp>
        <stp>[Crispin Spreadsheet.xlsx]OEI!R689C28</stp>
        <tr r="AB689" s="2"/>
      </tp>
      <tp>
        <v>57.75</v>
        <stp/>
        <stp>##V3_BDHV12</stp>
        <stp>FAF US Equity</stp>
        <stp>PX_CLOSE_1D</stp>
        <stp>09/03/2018</stp>
        <stp>09/03/2018</stp>
        <stp>[Crispin Spreadsheet.xlsx]OEI!R630C28</stp>
        <tr r="AB630" s="2"/>
      </tp>
      <tp>
        <v>10.8</v>
        <stp/>
        <stp>##V3_BDHV12</stp>
        <stp>EDF FP Equity</stp>
        <stp>PX_CLOSE_1D</stp>
        <stp>09/03/2018</stp>
        <stp>09/03/2018</stp>
        <stp>[Crispin Spreadsheet.xlsx]OEI!R755C28</stp>
        <tr r="AB755" s="2"/>
      </tp>
      <tp>
        <v>23.63</v>
        <stp/>
        <stp>##V3_BDHV12</stp>
        <stp>SDF GY Equity</stp>
        <stp>PX_CLOSE_1D</stp>
        <stp>09/03/2018</stp>
        <stp>09/03/2018</stp>
        <stp>[Crispin Spreadsheet.xlsx]OEI!R764C28</stp>
        <tr r="AB764" s="2"/>
      </tp>
      <tp>
        <v>352.3</v>
        <stp/>
        <stp>##V3_BDHV12</stp>
        <stp>KGF LN Equity</stp>
        <stp>PX_CLOSE_1D</stp>
        <stp>09/03/2018</stp>
        <stp>09/03/2018</stp>
        <stp>[Crispin Spreadsheet.xlsx]OEI!R495C28</stp>
        <tr r="AB495" s="2"/>
      </tp>
      <tp>
        <v>2602</v>
        <stp/>
        <stp>##V3_BDHV12</stp>
        <stp>ABF LN Equity</stp>
        <stp>PX_CLOSE_1D</stp>
        <stp>09/03/2018</stp>
        <stp>09/03/2018</stp>
        <stp>[Crispin Spreadsheet.xlsx]OEI!R409C28</stp>
        <tr r="AB409" s="2"/>
      </tp>
      <tp>
        <v>233.2</v>
        <stp/>
        <stp>##V3_BDHV12</stp>
        <stp>IPF LN Equity</stp>
        <stp>PX_CLOSE_1D</stp>
        <stp>09/03/2018</stp>
        <stp>09/03/2018</stp>
        <stp>[Crispin Spreadsheet.xlsx]OEI!R481C28</stp>
        <tr r="AB481" s="2"/>
      </tp>
      <tp>
        <v>26.54</v>
        <stp/>
        <stp>##V3_BDPV12</stp>
        <stp>WOW AU Equity</stp>
        <stp>LAST_PRICE</stp>
        <stp>[Crispin Spreadsheet.xlsx]OEI!R26C7</stp>
        <tr r="G26" s="2"/>
      </tp>
      <tp>
        <v>7.8455000000000004</v>
        <stp/>
        <stp>##V3_BDPV12</stp>
        <stp>USDHKD Curncy</stp>
        <stp>LAST_PRICE</stp>
        <stp>[Crispin Spreadsheet.xlsx]OEI!R812C7</stp>
        <tr r="G812" s="2"/>
      </tp>
      <tp>
        <v>66</v>
        <stp/>
        <stp>##V3_BDPV12</stp>
        <stp>HDG NA Equity</stp>
        <stp>LAST_PRICE</stp>
        <stp>[Crispin Spreadsheet.xlsx]OEI!R297C7</stp>
        <tr r="G297" s="2"/>
      </tp>
      <tp>
        <v>861.4</v>
        <stp/>
        <stp>##V3_BDPV12</stp>
        <stp>III LN Equity</stp>
        <stp>LAST_PRICE</stp>
        <stp>[Crispin Spreadsheet.xlsx]OEI!R399C7</stp>
        <tr r="G399" s="2"/>
      </tp>
      <tp>
        <v>33.905000000000001</v>
        <stp/>
        <stp>##V3_BDPV12</stp>
        <stp>USG US Equity</stp>
        <stp>LAST_PRICE</stp>
        <stp>[Crispin Spreadsheet.xlsx]OEI!R697C7</stp>
        <tr r="G697" s="2"/>
      </tp>
      <tp>
        <v>24.13</v>
        <stp/>
        <stp>##V3_BDPV12</stp>
        <stp>FTI FP Equity</stp>
        <stp>LAST_PRICE</stp>
        <stp>[Crispin Spreadsheet.xlsx]OEI!R789C7</stp>
        <tr r="G789" s="2"/>
      </tp>
      <tp>
        <v>13.555</v>
        <stp/>
        <stp>##V3_BDPV12</stp>
        <stp>ORA FP Equity</stp>
        <stp>LAST_PRICE</stp>
        <stp>[Crispin Spreadsheet.xlsx]OEI!R111C7</stp>
        <tr r="G111" s="2"/>
      </tp>
      <tp>
        <v>146.15</v>
        <stp/>
        <stp>##V3_BDPV12</stp>
        <stp>ACA LN Equity</stp>
        <stp>LAST_PRICE</stp>
        <stp>[Crispin Spreadsheet.xlsx]OEI!R401C7</stp>
        <tr r="G401" s="2"/>
      </tp>
      <tp>
        <v>2485</v>
        <stp/>
        <stp>##V3_BDPV12</stp>
        <stp>CCH LN Equity</stp>
        <stp>LAST_PRICE</stp>
        <stp>[Crispin Spreadsheet.xlsx]OEI!R438C7</stp>
        <tr r="G438" s="2"/>
      </tp>
      <tp>
        <v>2359</v>
        <stp/>
        <stp>##V3_BDPV12</stp>
        <stp>DGE LN Equity</stp>
        <stp>LAST_PRICE</stp>
        <stp>[Crispin Spreadsheet.xlsx]OEI!R445C7</stp>
        <tr r="G445" s="2"/>
      </tp>
      <tp>
        <v>6540</v>
        <stp/>
        <stp>##V3_BDPV12</stp>
        <stp>DCC LN Equity</stp>
        <stp>LAST_PRICE</stp>
        <stp>[Crispin Spreadsheet.xlsx]OEI!R443C7</stp>
        <tr r="G443" s="2"/>
      </tp>
      <tp>
        <v>108.03</v>
        <stp/>
        <stp>##V3_BDPV12</stp>
        <stp>BMA US Equity</stp>
        <stp>LAST_PRICE</stp>
        <stp>[Crispin Spreadsheet.xlsx]OEI!R601C7</stp>
        <tr r="G601" s="2"/>
      </tp>
      <tp>
        <v>87.66</v>
        <stp/>
        <stp>##V3_BDPV12</stp>
        <stp>NDA SS Equity</stp>
        <stp>LAST_PRICE</stp>
        <stp>[Crispin Spreadsheet.xlsx]OEI!R361C7</stp>
        <tr r="G361" s="2"/>
      </tp>
      <tp>
        <v>18.395</v>
        <stp/>
        <stp>##V3_BDPV12</stp>
        <stp>COTY US Equity</stp>
        <stp>LAST_PRICE</stp>
        <stp>[Crispin Spreadsheet.xlsx]OEI!R617C7</stp>
        <tr r="G617" s="2"/>
      </tp>
      <tp>
        <v>203.6</v>
        <stp/>
        <stp>##V3_BDHV12</stp>
        <stp>AKERBP NO Equity</stp>
        <stp>PX_CLOSE_1D</stp>
        <stp>09/03/2018</stp>
        <stp>09/03/2018</stp>
        <stp>[Crispin Spreadsheet.xlsx]OEI!R306C28</stp>
        <tr r="AB306" s="2"/>
      </tp>
      <tp t="s">
        <v>JPY</v>
        <stp/>
        <stp>##V3_BDPV12</stp>
        <stp>9064 JT Equity</stp>
        <stp>CRNCY</stp>
        <stp>[Crispin Spreadsheet.xlsx]OEI!R288C4</stp>
        <tr r="D288" s="2"/>
      </tp>
      <tp t="s">
        <v>JPY</v>
        <stp/>
        <stp>##V3_BDPV12</stp>
        <stp>9684 JT Equity</stp>
        <stp>CRNCY</stp>
        <stp>[Crispin Spreadsheet.xlsx]OEI!R786C4</stp>
        <tr r="D786" s="2"/>
      </tp>
      <tp t="s">
        <v>JPY</v>
        <stp/>
        <stp>##V3_BDPV12</stp>
        <stp>8591 JT Equity</stp>
        <stp>CRNCY</stp>
        <stp>[Crispin Spreadsheet.xlsx]OEI!R777C4</stp>
        <tr r="D777" s="2"/>
      </tp>
      <tp>
        <v>203.6</v>
        <stp/>
        <stp>##V3_BDHV12</stp>
        <stp>AKERBP NO Equity</stp>
        <stp>PX_CLOSE_1D</stp>
        <stp>09/03/2018</stp>
        <stp>09/03/2018</stp>
        <stp>[Crispin Spreadsheet.xlsx]OEI!R742C28</stp>
        <tr r="AB742" s="2"/>
      </tp>
      <tp t="s">
        <v>JPY</v>
        <stp/>
        <stp>##V3_BDPV12</stp>
        <stp>2670 JT Equity</stp>
        <stp>CRNCY</stp>
        <stp>[Crispin Spreadsheet.xlsx]OEI!R239C4</stp>
        <tr r="D239" s="2"/>
      </tp>
      <tp>
        <v>1298</v>
        <stp/>
        <stp>##V3_BDPV12</stp>
        <stp>JLT LN  Equity</stp>
        <stp>PX_YEST_CLOSE</stp>
        <stp>[Crispin Spreadsheet.xlsx]OEI!R490C6</stp>
        <tr r="F490" s="2"/>
      </tp>
      <tp>
        <v>67</v>
        <stp/>
        <stp>##V3_BDHV12</stp>
        <stp>HDG NA Equity</stp>
        <stp>PX_CLOSE_1D</stp>
        <stp>09/03/2018</stp>
        <stp>09/03/2018</stp>
        <stp>[Crispin Spreadsheet.xlsx]OEI!R297C28</stp>
        <tr r="AB297" s="2"/>
      </tp>
      <tp>
        <v>3.7160000000000002</v>
        <stp/>
        <stp>##V3_BDHV12</stp>
        <stp>SRG IM Equity</stp>
        <stp>PX_CLOSE_1D</stp>
        <stp>09/03/2018</stp>
        <stp>09/03/2018</stp>
        <stp>[Crispin Spreadsheet.xlsx]OEI!R231C28</stp>
        <tr r="AB231" s="2"/>
      </tp>
      <tp>
        <v>17.2</v>
        <stp/>
        <stp>##V3_BDHV12</stp>
        <stp>UCG IM Equity</stp>
        <stp>PX_CLOSE_1D</stp>
        <stp>09/03/2018</stp>
        <stp>09/03/2018</stp>
        <stp>[Crispin Spreadsheet.xlsx]OEI!R234C28</stp>
        <tr r="AB234" s="2"/>
      </tp>
      <tp>
        <v>228.75</v>
        <stp/>
        <stp>##V3_BDHV12</stp>
        <stp>ROG SW Equity</stp>
        <stp>PX_CLOSE_1D</stp>
        <stp>09/03/2018</stp>
        <stp>09/03/2018</stp>
        <stp>[Crispin Spreadsheet.xlsx]OEI!R386C28</stp>
        <tr r="AB386" s="2"/>
      </tp>
      <tp>
        <v>11400</v>
        <stp/>
        <stp>##V3_BDHV12</stp>
        <stp>ANG SJ Equity</stp>
        <stp>PX_CLOSE_1D</stp>
        <stp>09/03/2018</stp>
        <stp>09/03/2018</stp>
        <stp>[Crispin Spreadsheet.xlsx]OEI!R330C28</stp>
        <tr r="AB330" s="2"/>
      </tp>
      <tp>
        <v>241.18</v>
        <stp/>
        <stp>##V3_BDHV12</stp>
        <stp>NVDA US Equity</stp>
        <stp>PX_CLOSE_1D</stp>
        <stp>09/03/2018</stp>
        <stp>09/03/2018</stp>
        <stp>[Crispin Spreadsheet.xlsx]OEI!R670C28</stp>
        <tr r="AB670" s="2"/>
      </tp>
      <tp>
        <v>87.58</v>
        <stp/>
        <stp>##V3_BDHV12</stp>
        <stp>HEIA NA Equity</stp>
        <stp>PX_CLOSE_1D</stp>
        <stp>09/03/2018</stp>
        <stp>09/03/2018</stp>
        <stp>[Crispin Spreadsheet.xlsx]OEI!R296C28</stp>
        <tr r="AB296" s="2"/>
      </tp>
      <tp>
        <v>34</v>
        <stp/>
        <stp>##V3_BDHV12</stp>
        <stp>USG US Equity</stp>
        <stp>PX_CLOSE_1D</stp>
        <stp>09/03/2018</stp>
        <stp>09/03/2018</stp>
        <stp>[Crispin Spreadsheet.xlsx]OEI!R697C28</stp>
        <tr r="AB697" s="2"/>
      </tp>
      <tp>
        <v>286.01</v>
        <stp/>
        <stp>##V3_BDHV12</stp>
        <stp>TDG US Equity</stp>
        <stp>PX_CLOSE_1D</stp>
        <stp>09/03/2018</stp>
        <stp>09/03/2018</stp>
        <stp>[Crispin Spreadsheet.xlsx]OEI!R690C28</stp>
        <tr r="AB690" s="2"/>
      </tp>
      <tp>
        <v>9.44</v>
        <stp/>
        <stp>##V3_BDHV12</stp>
        <stp>RIG US Equity</stp>
        <stp>PX_CLOSE_1D</stp>
        <stp>09/03/2018</stp>
        <stp>09/03/2018</stp>
        <stp>[Crispin Spreadsheet.xlsx]OEI!R691C28</stp>
        <tr r="AB691" s="2"/>
      </tp>
      <tp>
        <v>100.59</v>
        <stp/>
        <stp>##V3_BDHV12</stp>
        <stp>EOG US Equity</stp>
        <stp>PX_CLOSE_1D</stp>
        <stp>09/03/2018</stp>
        <stp>09/03/2018</stp>
        <stp>[Crispin Spreadsheet.xlsx]OEI!R626C28</stp>
        <tr r="AB626" s="2"/>
      </tp>
      <tp>
        <v>321.86</v>
        <stp/>
        <stp>##V3_BDHV12</stp>
        <stp>CMG US Equity</stp>
        <stp>PX_CLOSE_1D</stp>
        <stp>09/03/2018</stp>
        <stp>09/03/2018</stp>
        <stp>[Crispin Spreadsheet.xlsx]OEI!R611C28</stp>
        <tr r="AB611" s="2"/>
      </tp>
      <tp>
        <v>0.7722</v>
        <stp/>
        <stp>##V3_BDPV12</stp>
        <stp>AUDUSD Curncy</stp>
        <stp>LAST_PRICE</stp>
        <stp>[Crispin Spreadsheet.xlsx]OEI!R813C7</stp>
        <tr r="G813" s="2"/>
      </tp>
      <tp>
        <v>702.8</v>
        <stp/>
        <stp>##V3_BDHV12</stp>
        <stp>HSBA LN Equity</stp>
        <stp>PX_CLOSE_1D</stp>
        <stp>09/03/2018</stp>
        <stp>09/03/2018</stp>
        <stp>[Crispin Spreadsheet.xlsx]OEI!R468C28</stp>
        <tr r="AB468" s="2"/>
      </tp>
      <tp>
        <v>3823</v>
        <stp/>
        <stp>##V3_BDHV12</stp>
        <stp>BKG LN Equity</stp>
        <stp>PX_CLOSE_1D</stp>
        <stp>09/03/2018</stp>
        <stp>09/03/2018</stp>
        <stp>[Crispin Spreadsheet.xlsx]OEI!R748C28</stp>
        <tr r="AB748" s="2"/>
      </tp>
      <tp>
        <v>286.01</v>
        <stp/>
        <stp>##V3_BDHV12</stp>
        <stp>TDG US Equity</stp>
        <stp>PX_CLOSE_1D</stp>
        <stp>09/03/2018</stp>
        <stp>09/03/2018</stp>
        <stp>[Crispin Spreadsheet.xlsx]OEI!R791C28</stp>
        <tr r="AB791" s="2"/>
      </tp>
      <tp>
        <v>9.44</v>
        <stp/>
        <stp>##V3_BDHV12</stp>
        <stp>RIG US Equity</stp>
        <stp>PX_CLOSE_1D</stp>
        <stp>09/03/2018</stp>
        <stp>09/03/2018</stp>
        <stp>[Crispin Spreadsheet.xlsx]OEI!R792C28</stp>
        <tr r="AB792" s="2"/>
      </tp>
      <tp>
        <v>806.5</v>
        <stp/>
        <stp>##V3_BDHV12</stp>
        <stp>DTG LN Equity</stp>
        <stp>PX_CLOSE_1D</stp>
        <stp>09/03/2018</stp>
        <stp>09/03/2018</stp>
        <stp>[Crispin Spreadsheet.xlsx]OEI!R754C28</stp>
        <tr r="AB754" s="2"/>
      </tp>
      <tp>
        <v>156.30000000000001</v>
        <stp/>
        <stp>##V3_BDHV12</stp>
        <stp>MHG NO Equity</stp>
        <stp>PX_CLOSE_1D</stp>
        <stp>09/03/2018</stp>
        <stp>09/03/2018</stp>
        <stp>[Crispin Spreadsheet.xlsx]OEI!R769C28</stp>
        <tr r="AB769" s="2"/>
      </tp>
      <tp>
        <v>3823</v>
        <stp/>
        <stp>##V3_BDHV12</stp>
        <stp>BKG LN Equity</stp>
        <stp>PX_CLOSE_1D</stp>
        <stp>09/03/2018</stp>
        <stp>09/03/2018</stp>
        <stp>[Crispin Spreadsheet.xlsx]OEI!R416C28</stp>
        <tr r="AB416" s="2"/>
      </tp>
      <tp>
        <v>629</v>
        <stp/>
        <stp>##V3_BDHV12</stp>
        <stp>IAG LN Equity</stp>
        <stp>PX_CLOSE_1D</stp>
        <stp>09/03/2018</stp>
        <stp>09/03/2018</stp>
        <stp>[Crispin Spreadsheet.xlsx]OEI!R480C28</stp>
        <tr r="AB480" s="2"/>
      </tp>
      <tp>
        <v>541.5</v>
        <stp/>
        <stp>##V3_BDHV12</stp>
        <stp>DCG LN Equity</stp>
        <stp>PX_CLOSE_1D</stp>
        <stp>09/03/2018</stp>
        <stp>09/03/2018</stp>
        <stp>[Crispin Spreadsheet.xlsx]OEI!R442C28</stp>
        <tr r="AB442" s="2"/>
      </tp>
      <tp>
        <v>124.8</v>
        <stp/>
        <stp>##V3_BDHV12</stp>
        <stp>EIG LN Equity</stp>
        <stp>PX_CLOSE_1D</stp>
        <stp>09/03/2018</stp>
        <stp>09/03/2018</stp>
        <stp>[Crispin Spreadsheet.xlsx]OEI!R451C28</stp>
        <tr r="AB451" s="2"/>
      </tp>
      <tp>
        <v>1544.5</v>
        <stp/>
        <stp>##V3_BDHV12</stp>
        <stp>CPG LN Equity</stp>
        <stp>PX_CLOSE_1D</stp>
        <stp>09/03/2018</stp>
        <stp>09/03/2018</stp>
        <stp>[Crispin Spreadsheet.xlsx]OEI!R439C28</stp>
        <tr r="AB439" s="2"/>
      </tp>
      <tp>
        <v>168.8</v>
        <stp/>
        <stp>##V3_BDHV12</stp>
        <stp>EMG LN Equity</stp>
        <stp>PX_CLOSE_1D</stp>
        <stp>09/03/2018</stp>
        <stp>09/03/2018</stp>
        <stp>[Crispin Spreadsheet.xlsx]OEI!R503C28</stp>
        <tr r="AB503" s="2"/>
      </tp>
      <tp>
        <v>565</v>
        <stp/>
        <stp>##V3_BDHV12</stp>
        <stp>RMG LN Equity</stp>
        <stp>PX_CLOSE_1D</stp>
        <stp>09/03/2018</stp>
        <stp>09/03/2018</stp>
        <stp>[Crispin Spreadsheet.xlsx]OEI!R541C28</stp>
        <tr r="AB541" s="2"/>
      </tp>
      <tp>
        <v>928.2</v>
        <stp/>
        <stp>##V3_BDHV12</stp>
        <stp>PFG LN Equity</stp>
        <stp>PX_CLOSE_1D</stp>
        <stp>09/03/2018</stp>
        <stp>09/03/2018</stp>
        <stp>[Crispin Spreadsheet.xlsx]OEI!R524C28</stp>
        <tr r="AB524" s="2"/>
      </tp>
      <tp>
        <v>123.4</v>
        <stp/>
        <stp>##V3_BDHV12</stp>
        <stp>TCG LN Equity</stp>
        <stp>PX_CLOSE_1D</stp>
        <stp>09/03/2018</stp>
        <stp>09/03/2018</stp>
        <stp>[Crispin Spreadsheet.xlsx]OEI!R569C28</stp>
        <tr r="AB569" s="2"/>
      </tp>
      <tp>
        <v>7.18</v>
        <stp/>
        <stp>##V3_BDHV12</stp>
        <stp>POG LN Equity</stp>
        <stp>PX_CLOSE_1D</stp>
        <stp>09/03/2018</stp>
        <stp>09/03/2018</stp>
        <stp>[Crispin Spreadsheet.xlsx]OEI!R521C28</stp>
        <tr r="AB521" s="2"/>
      </tp>
      <tp>
        <v>503</v>
        <stp/>
        <stp>##V3_BDHV12</stp>
        <stp>PAG LN Equity</stp>
        <stp>PX_CLOSE_1D</stp>
        <stp>09/03/2018</stp>
        <stp>09/03/2018</stp>
        <stp>[Crispin Spreadsheet.xlsx]OEI!R516C28</stp>
        <tr r="AB516" s="2"/>
      </tp>
      <tp>
        <v>27.45</v>
        <stp/>
        <stp>##V3_BDHV12</stp>
        <stp>PDG LN Equity</stp>
        <stp>PX_CLOSE_1D</stp>
        <stp>09/03/2018</stp>
        <stp>09/03/2018</stp>
        <stp>[Crispin Spreadsheet.xlsx]OEI!R518C28</stp>
        <tr r="AB518" s="2"/>
      </tp>
      <tp>
        <v>6.6520000000000001</v>
        <stp/>
        <stp>##V3_BDHV12</stp>
        <stp>BBVA SQ Equity</stp>
        <stp>PX_CLOSE_1D</stp>
        <stp>09/03/2018</stp>
        <stp>09/03/2018</stp>
        <stp>[Crispin Spreadsheet.xlsx]OEI!R339C28</stp>
        <tr r="AB339" s="2"/>
      </tp>
      <tp>
        <v>16.745000000000001</v>
        <stp/>
        <stp>##V3_BDHV12</stp>
        <stp>AIXA GY Equity</stp>
        <stp>PX_CLOSE_1D</stp>
        <stp>09/03/2018</stp>
        <stp>09/03/2018</stp>
        <stp>[Crispin Spreadsheet.xlsx]OEI!R141C28</stp>
        <tr r="AB141" s="2"/>
      </tp>
      <tp>
        <v>240.55</v>
        <stp/>
        <stp>##V3_BDHV12</stp>
        <stp>BT/A LN Equity</stp>
        <stp>PX_CLOSE_1D</stp>
        <stp>09/03/2018</stp>
        <stp>09/03/2018</stp>
        <stp>[Crispin Spreadsheet.xlsx]OEI!R424C28</stp>
        <tr r="AB424" s="2"/>
      </tp>
      <tp>
        <v>1.1299999999999999</v>
        <stp/>
        <stp>##V3_BDPV12</stp>
        <stp>ATH CN Equity</stp>
        <stp>LAST_PRICE</stp>
        <stp>[Crispin Spreadsheet.xlsx]OEI!R47C7</stp>
        <tr r="G47" s="2"/>
      </tp>
      <tp>
        <v>29.98</v>
        <stp/>
        <stp>##V3_BDPV12</stp>
        <stp>RBI AV Equity</stp>
        <stp>LAST_PRICE</stp>
        <stp>[Crispin Spreadsheet.xlsx]OEI!R29C7</stp>
        <tr r="G29" s="2"/>
      </tp>
      <tp>
        <v>25.605</v>
        <stp/>
        <stp>##V3_BDHV12</stp>
        <stp>RDSA NA Equity</stp>
        <stp>PX_CLOSE_1D</stp>
        <stp>09/03/2018</stp>
        <stp>09/03/2018</stp>
        <stp>[Crispin Spreadsheet.xlsx]OEI!R302C28</stp>
        <tr r="AB302" s="2"/>
      </tp>
      <tp>
        <v>11.49</v>
        <stp/>
        <stp>##V3_BDHV12</stp>
        <stp>GARAN TI Equity</stp>
        <stp>PX_CLOSE_1D</stp>
        <stp>09/03/2018</stp>
        <stp>09/03/2018</stp>
        <stp>[Crispin Spreadsheet.xlsx]OEI!R394C28</stp>
        <tr r="AB394" s="2"/>
      </tp>
      <tp>
        <v>329.1</v>
        <stp/>
        <stp>##V3_BDHV12</stp>
        <stp>TSLA US Equity</stp>
        <stp>PX_CLOSE_1D</stp>
        <stp>09/03/2018</stp>
        <stp>09/03/2018</stp>
        <stp>[Crispin Spreadsheet.xlsx]OEI!R790C28</stp>
        <tr r="AB790" s="2"/>
      </tp>
      <tp>
        <v>31.835000000000001</v>
        <stp/>
        <stp>##V3_BDHV12</stp>
        <stp>PHIA NA Equity</stp>
        <stp>PX_CLOSE_1D</stp>
        <stp>09/03/2018</stp>
        <stp>09/03/2018</stp>
        <stp>[Crispin Spreadsheet.xlsx]OEI!R300C28</stp>
        <tr r="AB300" s="2"/>
      </tp>
      <tp>
        <v>329.1</v>
        <stp/>
        <stp>##V3_BDHV12</stp>
        <stp>TSLA US Equity</stp>
        <stp>PX_CLOSE_1D</stp>
        <stp>09/03/2018</stp>
        <stp>09/03/2018</stp>
        <stp>[Crispin Spreadsheet.xlsx]OEI!R688C28</stp>
        <tr r="AB688" s="2"/>
      </tp>
      <tp>
        <v>2265</v>
        <stp/>
        <stp>##V3_BDHV12</stp>
        <stp>RDSA LN Equity</stp>
        <stp>PX_CLOSE_1D</stp>
        <stp>09/03/2018</stp>
        <stp>09/03/2018</stp>
        <stp>[Crispin Spreadsheet.xlsx]OEI!R539C28</stp>
        <tr r="AB539" s="2"/>
      </tp>
      <tp>
        <v>31.835000000000001</v>
        <stp/>
        <stp>##V3_BDHV12</stp>
        <stp>PHIA NA Equity</stp>
        <stp>PX_CLOSE_1D</stp>
        <stp>09/03/2018</stp>
        <stp>09/03/2018</stp>
        <stp>[Crispin Spreadsheet.xlsx]OEI!R765C28</stp>
        <tr r="AB765" s="2"/>
      </tp>
      <tp>
        <v>7360</v>
        <stp/>
        <stp>##V3_BDPV12</stp>
        <stp>SIK SW Equity</stp>
        <stp>LAST_PRICE</stp>
        <stp>[Crispin Spreadsheet.xlsx]OEI!R388C7</stp>
        <tr r="G388" s="2"/>
      </tp>
      <tp>
        <v>296.7</v>
        <stp/>
        <stp>##V3_BDPV12</stp>
        <stp>KGF LN Equity</stp>
        <stp>LAST_PRICE</stp>
        <stp>[Crispin Spreadsheet.xlsx]OEI!R495C7</stp>
        <tr r="G495" s="2"/>
      </tp>
      <tp>
        <v>175.57</v>
        <stp/>
        <stp>##V3_BDPV12</stp>
        <stp>PXD US Equity</stp>
        <stp>LAST_PRICE</stp>
        <stp>[Crispin Spreadsheet.xlsx]OEI!R677C7</stp>
        <tr r="G677" s="2"/>
      </tp>
      <tp>
        <v>11.42</v>
        <stp/>
        <stp>##V3_BDPV12</stp>
        <stp>EDF FP Equity</stp>
        <stp>LAST_PRICE</stp>
        <stp>[Crispin Spreadsheet.xlsx]OEI!R755C7</stp>
        <tr r="G755" s="2"/>
      </tp>
      <tp>
        <v>1241</v>
        <stp/>
        <stp>##V3_BDPV12</stp>
        <stp>ABC LN Equity</stp>
        <stp>LAST_PRICE</stp>
        <stp>[Crispin Spreadsheet.xlsx]OEI!R400C7</stp>
        <tr r="G400" s="2"/>
      </tp>
      <tp>
        <v>25.49</v>
        <stp/>
        <stp>##V3_BDPV12</stp>
        <stp>LHA GY Equity</stp>
        <stp>LAST_PRICE</stp>
        <stp>[Crispin Spreadsheet.xlsx]OEI!R152C7</stp>
        <tr r="G152" s="2"/>
      </tp>
      <tp>
        <v>1592.5</v>
        <stp/>
        <stp>##V3_BDPV12</stp>
        <stp>EZJ LN Equity</stp>
        <stp>LAST_PRICE</stp>
        <stp>[Crispin Spreadsheet.xlsx]OEI!R449C7</stp>
        <tr r="G449" s="2"/>
      </tp>
      <tp>
        <v>838</v>
        <stp/>
        <stp>##V3_BDPV12</stp>
        <stp>DTG LN Equity</stp>
        <stp>LAST_PRICE</stp>
        <stp>[Crispin Spreadsheet.xlsx]OEI!R754C7</stp>
        <tr r="G754" s="2"/>
      </tp>
      <tp>
        <v>18.195</v>
        <stp/>
        <stp>##V3_BDPV12</stp>
        <stp>ABE SQ Equity</stp>
        <stp>LAST_PRICE</stp>
        <stp>[Crispin Spreadsheet.xlsx]OEI!R336C7</stp>
        <tr r="G336" s="2"/>
      </tp>
      <tp>
        <v>149.4</v>
        <stp/>
        <stp>##V3_BDPV12</stp>
        <stp>WAF GY Equity</stp>
        <stp>LAST_PRICE</stp>
        <stp>[Crispin Spreadsheet.xlsx]OEI!R175C7</stp>
        <tr r="G175" s="2"/>
      </tp>
      <tp>
        <v>61.14</v>
        <stp/>
        <stp>##V3_BDPV12</stp>
        <stp>KHC US Equity</stp>
        <stp>LAST_PRICE</stp>
        <stp>[Crispin Spreadsheet.xlsx]OEI!R650C7</stp>
        <tr r="G650" s="2"/>
      </tp>
      <tp>
        <v>510</v>
        <stp/>
        <stp>##V3_BDPV12</stp>
        <stp>PFC LN Equity</stp>
        <stp>LAST_PRICE</stp>
        <stp>[Crispin Spreadsheet.xlsx]OEI!R520C7</stp>
        <tr r="G520" s="2"/>
      </tp>
      <tp>
        <v>678.2</v>
        <stp/>
        <stp>##V3_BDPV12</stp>
        <stp>PFG LN Equity</stp>
        <stp>LAST_PRICE</stp>
        <stp>[Crispin Spreadsheet.xlsx]OEI!R524C7</stp>
        <tr r="G524" s="2"/>
      </tp>
      <tp>
        <v>624.6</v>
        <stp/>
        <stp>##V3_BDPV12</stp>
        <stp>RSA LN Equity</stp>
        <stp>LAST_PRICE</stp>
        <stp>[Crispin Spreadsheet.xlsx]OEI!R542C7</stp>
        <tr r="G542" s="2"/>
      </tp>
      <tp>
        <v>16.896000000000001</v>
        <stp/>
        <stp>##V3_BDPV12</stp>
        <stp>UCG IM Equity</stp>
        <stp>LAST_PRICE</stp>
        <stp>[Crispin Spreadsheet.xlsx]OEI!R234C7</stp>
        <tr r="G234" s="2"/>
      </tp>
      <tp>
        <v>10.79</v>
        <stp/>
        <stp>##V3_BDPV12</stp>
        <stp>GARAN TI Equity</stp>
        <stp>LAST_PRICE</stp>
        <stp>[Crispin Spreadsheet.xlsx]OEI!R394C7</stp>
        <tr r="G394" s="2"/>
      </tp>
      <tp>
        <v>71.36</v>
        <stp/>
        <stp>##V3_BDPV12</stp>
        <stp>VSAT US Equity</stp>
        <stp>LAST_PRICE</stp>
        <stp>[Crispin Spreadsheet.xlsx]OEI!R699C7</stp>
        <tr r="G699" s="2"/>
      </tp>
      <tp>
        <v>372.9</v>
        <stp/>
        <stp>##V3_BDPV12</stp>
        <stp>ISAT LN Equity</stp>
        <stp>LAST_PRICE</stp>
        <stp>[Crispin Spreadsheet.xlsx]OEI!R479C7</stp>
        <tr r="G479" s="2"/>
      </tp>
      <tp>
        <v>307.63</v>
        <stp/>
        <stp>##V3_BDPV12</stp>
        <stp>NFLX US Equity</stp>
        <stp>LAST_PRICE</stp>
        <stp>[Crispin Spreadsheet.xlsx]OEI!R665C7</stp>
        <tr r="G665" s="2"/>
      </tp>
      <tp t="s">
        <v>EUR</v>
        <stp/>
        <stp>##V3_BDPV12</stp>
        <stp>UN01 GY Equity</stp>
        <stp>CRNCY</stp>
        <stp>[Crispin Spreadsheet.xlsx]OEI!R180C4</stp>
        <tr r="D180" s="2"/>
      </tp>
      <tp>
        <v>60.2</v>
        <stp/>
        <stp>##V3_BDHV12</stp>
        <stp>TOD IM Equity</stp>
        <stp>PX_CLOSE_1D</stp>
        <stp>09/03/2018</stp>
        <stp>09/03/2018</stp>
        <stp>[Crispin Spreadsheet.xlsx]OEI!R233C28</stp>
        <tr r="AB233" s="2"/>
      </tp>
      <tp>
        <v>167.68</v>
        <stp/>
        <stp>##V3_BDHV12</stp>
        <stp>PXD US Equity</stp>
        <stp>PX_CLOSE_1D</stp>
        <stp>09/03/2018</stp>
        <stp>09/03/2018</stp>
        <stp>[Crispin Spreadsheet.xlsx]OEI!R677C28</stp>
        <tr r="AB677" s="2"/>
      </tp>
      <tp>
        <v>52.54</v>
        <stp/>
        <stp>##V3_BDHV12</stp>
        <stp>BID US Equity</stp>
        <stp>PX_CLOSE_1D</stp>
        <stp>09/03/2018</stp>
        <stp>09/03/2018</stp>
        <stp>[Crispin Spreadsheet.xlsx]OEI!R685C28</stp>
        <tr r="AB685" s="2"/>
      </tp>
      <tp>
        <v>173.5</v>
        <stp/>
        <stp>##V3_BDHV12</stp>
        <stp>OBD LN Equity</stp>
        <stp>PX_CLOSE_1D</stp>
        <stp>09/03/2018</stp>
        <stp>09/03/2018</stp>
        <stp>[Crispin Spreadsheet.xlsx]OEI!R512C28</stp>
        <tr r="AB512" s="2"/>
      </tp>
      <tp>
        <v>372</v>
        <stp/>
        <stp>##V3_BDHV12</stp>
        <stp>SPD LN Equity</stp>
        <stp>PX_CLOSE_1D</stp>
        <stp>09/03/2018</stp>
        <stp>09/03/2018</stp>
        <stp>[Crispin Spreadsheet.xlsx]OEI!R558C28</stp>
        <tr r="AB558" s="2"/>
      </tp>
      <tp>
        <v>39.1</v>
        <stp/>
        <stp>##V3_BDHV12</stp>
        <stp>PFD LN Equity</stp>
        <stp>PX_CLOSE_1D</stp>
        <stp>09/03/2018</stp>
        <stp>09/03/2018</stp>
        <stp>[Crispin Spreadsheet.xlsx]OEI!R523C28</stp>
        <tr r="AB523" s="2"/>
      </tp>
      <tp>
        <v>731.2</v>
        <stp/>
        <stp>##V3_BDHV12</stp>
        <stp>VED LN Equity</stp>
        <stp>PX_CLOSE_1D</stp>
        <stp>09/03/2018</stp>
        <stp>09/03/2018</stp>
        <stp>[Crispin Spreadsheet.xlsx]OEI!R578C28</stp>
        <tr r="AB578" s="2"/>
      </tp>
      <tp>
        <v>11.97</v>
        <stp/>
        <stp>##V3_BDHV12</stp>
        <stp>AMD US Equity</stp>
        <stp>PX_CLOSE_1D</stp>
        <stp>09/03/2018</stp>
        <stp>09/03/2018</stp>
        <stp>[Crispin Spreadsheet.xlsx]OEI!R589C28</stp>
        <tr r="AB589" s="2"/>
      </tp>
      <tp>
        <v>207.6</v>
        <stp/>
        <stp>##V3_BDHV12</stp>
        <stp>VOD LN Equity</stp>
        <stp>PX_CLOSE_1D</stp>
        <stp>09/03/2018</stp>
        <stp>09/03/2018</stp>
        <stp>[Crispin Spreadsheet.xlsx]OEI!R580C28</stp>
        <tr r="AB580" s="2"/>
      </tp>
      <tp>
        <v>32.82</v>
        <stp/>
        <stp>##V3_BDHV12</stp>
        <stp>CLAB SS Equity</stp>
        <stp>PX_CLOSE_1D</stp>
        <stp>09/03/2018</stp>
        <stp>09/03/2018</stp>
        <stp>[Crispin Spreadsheet.xlsx]OEI!R353C28</stp>
        <tr r="AB353" s="2"/>
      </tp>
      <tp>
        <v>4.1749999999999998</v>
        <stp/>
        <stp>##V3_BDPV12</stp>
        <stp>TRQ CN Equity</stp>
        <stp>LAST_PRICE</stp>
        <stp>[Crispin Spreadsheet.xlsx]OEI!R52C7</stp>
        <tr r="G52" s="2"/>
      </tp>
      <tp>
        <v>169.6</v>
        <stp/>
        <stp>##V3_BDHV12</stp>
        <stp>SKFB SS Equity</stp>
        <stp>PX_CLOSE_1D</stp>
        <stp>09/03/2018</stp>
        <stp>09/03/2018</stp>
        <stp>[Crispin Spreadsheet.xlsx]OEI!R365C28</stp>
        <tr r="AB365" s="2"/>
      </tp>
      <tp>
        <v>167.95</v>
        <stp/>
        <stp>##V3_BDHV12</stp>
        <stp>SKAB SS Equity</stp>
        <stp>PX_CLOSE_1D</stp>
        <stp>09/03/2018</stp>
        <stp>09/03/2018</stp>
        <stp>[Crispin Spreadsheet.xlsx]OEI!R364C28</stp>
        <tr r="AB364" s="2"/>
      </tp>
      <tp>
        <v>494.8</v>
        <stp/>
        <stp>##V3_BDHV12</stp>
        <stp>HEXAB SS Equity</stp>
        <stp>PX_CLOSE_1D</stp>
        <stp>09/03/2018</stp>
        <stp>09/03/2018</stp>
        <stp>[Crispin Spreadsheet.xlsx]OEI!R760C28</stp>
        <tr r="AB760" s="2"/>
      </tp>
      <tp>
        <v>167.95</v>
        <stp/>
        <stp>##V3_BDHV12</stp>
        <stp>SKAB SS Equity</stp>
        <stp>PX_CLOSE_1D</stp>
        <stp>09/03/2018</stp>
        <stp>09/03/2018</stp>
        <stp>[Crispin Spreadsheet.xlsx]OEI!R782C28</stp>
        <tr r="AB782" s="2"/>
      </tp>
      <tp>
        <v>494.8</v>
        <stp/>
        <stp>##V3_BDHV12</stp>
        <stp>HEXAB SS Equity</stp>
        <stp>PX_CLOSE_1D</stp>
        <stp>09/03/2018</stp>
        <stp>09/03/2018</stp>
        <stp>[Crispin Spreadsheet.xlsx]OEI!R359C28</stp>
        <tr r="AB359" s="2"/>
      </tp>
      <tp>
        <v>4.6500000000000004</v>
        <stp/>
        <stp>##V3_BDPV12</stp>
        <stp>FMG AU Equity</stp>
        <stp>LAST_PRICE</stp>
        <stp>[Crispin Spreadsheet.xlsx]OEI!R16C7</stp>
        <tr r="G16" s="2"/>
      </tp>
      <tp>
        <v>2290.5</v>
        <stp/>
        <stp>##V3_BDHV12</stp>
        <stp>RDSB LN Equity</stp>
        <stp>PX_CLOSE_1D</stp>
        <stp>09/03/2018</stp>
        <stp>09/03/2018</stp>
        <stp>[Crispin Spreadsheet.xlsx]OEI!R540C28</stp>
        <tr r="AB540" s="2"/>
      </tp>
      <tp>
        <v>105.05</v>
        <stp/>
        <stp>##V3_BDPV12</stp>
        <stp>AKE FP Equity</stp>
        <stp>LAST_PRICE</stp>
        <stp>[Crispin Spreadsheet.xlsx]OEI!R85C7</stp>
        <tr r="G85" s="2"/>
      </tp>
      <tp>
        <v>12.385</v>
        <stp/>
        <stp>##V3_BDPV12</stp>
        <stp>RDC US Equity</stp>
        <stp>LAST_PRICE</stp>
        <stp>[Crispin Spreadsheet.xlsx]OEI!R681C7</stp>
        <tr r="G681" s="2"/>
      </tp>
      <tp>
        <v>1.665</v>
        <stp/>
        <stp>##V3_BDPV12</stp>
        <stp>SAB SQ Equity</stp>
        <stp>LAST_PRICE</stp>
        <stp>[Crispin Spreadsheet.xlsx]OEI!R340C7</stp>
        <tr r="G340" s="2"/>
      </tp>
      <tp>
        <v>570</v>
        <stp/>
        <stp>##V3_BDPV12</stp>
        <stp>LRE LN Equity</stp>
        <stp>LAST_PRICE</stp>
        <stp>[Crispin Spreadsheet.xlsx]OEI!R497C7</stp>
        <tr r="G497" s="2"/>
      </tp>
      <tp>
        <v>52.591000000000001</v>
        <stp/>
        <stp>##V3_BDPV12</stp>
        <stp>WFC US Equity</stp>
        <stp>LAST_PRICE</stp>
        <stp>[Crispin Spreadsheet.xlsx]OEI!R701C7</stp>
        <tr r="G701" s="2"/>
      </tp>
      <tp>
        <v>10.997999999999999</v>
        <stp/>
        <stp>##V3_BDPV12</stp>
        <stp>CBK GY Equity</stp>
        <stp>LAST_PRICE</stp>
        <stp>[Crispin Spreadsheet.xlsx]OEI!R149C7</stp>
        <tr r="G149" s="2"/>
      </tp>
      <tp>
        <v>13.63</v>
        <stp/>
        <stp>##V3_BDPV12</stp>
        <stp>ACE IM Equity</stp>
        <stp>LAST_PRICE</stp>
        <stp>[Crispin Spreadsheet.xlsx]OEI!R217C7</stp>
        <tr r="G217" s="2"/>
      </tp>
      <tp>
        <v>134.69999999999999</v>
        <stp/>
        <stp>##V3_BDPV12</stp>
        <stp>CNA LN Equity</stp>
        <stp>LAST_PRICE</stp>
        <stp>[Crispin Spreadsheet.xlsx]OEI!R433C7</stp>
        <tr r="G433" s="2"/>
      </tp>
      <tp>
        <v>1315.6</v>
        <stp/>
        <stp>##V3_BDPV12</stp>
        <stp>GSK LN Equity</stp>
        <stp>LAST_PRICE</stp>
        <stp>[Crispin Spreadsheet.xlsx]OEI!R459C7</stp>
        <tr r="G459" s="2"/>
      </tp>
      <tp>
        <v>23.07</v>
        <stp/>
        <stp>##V3_BDPV12</stp>
        <stp>SDF GY Equity</stp>
        <stp>LAST_PRICE</stp>
        <stp>[Crispin Spreadsheet.xlsx]OEI!R764C7</stp>
        <tr r="G764" s="2"/>
      </tp>
      <tp>
        <v>133.5</v>
        <stp/>
        <stp>##V3_BDPV12</stp>
        <stp>SGC LN Equity</stp>
        <stp>LAST_PRICE</stp>
        <stp>[Crispin Spreadsheet.xlsx]OEI!R561C7</stp>
        <tr r="G561" s="2"/>
      </tp>
      <tp>
        <v>646</v>
        <stp/>
        <stp>##V3_BDPV12</stp>
        <stp>SGE LN Equity</stp>
        <stp>LAST_PRICE</stp>
        <stp>[Crispin Spreadsheet.xlsx]OEI!R567C7</stp>
        <tr r="G567" s="2"/>
      </tp>
      <tp>
        <v>40.54</v>
        <stp/>
        <stp>##V3_BDPV12</stp>
        <stp>EBAY US Equity</stp>
        <stp>LAST_PRICE</stp>
        <stp>[Crispin Spreadsheet.xlsx]OEI!R625C7</stp>
        <tr r="G625" s="2"/>
      </tp>
      <tp t="s">
        <v>JPY</v>
        <stp/>
        <stp>##V3_BDPV12</stp>
        <stp>9984 JT Equity</stp>
        <stp>CRNCY</stp>
        <stp>[Crispin Spreadsheet.xlsx]OEI!R784C4</stp>
        <tr r="D784" s="2"/>
      </tp>
      <tp t="s">
        <v>JPY</v>
        <stp/>
        <stp>##V3_BDPV12</stp>
        <stp>8848 JT Equity</stp>
        <stp>CRNCY</stp>
        <stp>[Crispin Spreadsheet.xlsx]OEI!R258C4</stp>
        <tr r="D258" s="2"/>
      </tp>
      <tp>
        <v>14.27</v>
        <stp/>
        <stp>##V3_BDHV12</stp>
        <stp>ACE IM Equity</stp>
        <stp>PX_CLOSE_1D</stp>
        <stp>09/03/2018</stp>
        <stp>09/03/2018</stp>
        <stp>[Crispin Spreadsheet.xlsx]OEI!R217C28</stp>
        <tr r="AB217" s="2"/>
      </tp>
      <tp>
        <v>17.34</v>
        <stp/>
        <stp>##V3_BDHV12</stp>
        <stp>ELE SQ Equity</stp>
        <stp>PX_CLOSE_1D</stp>
        <stp>09/03/2018</stp>
        <stp>09/03/2018</stp>
        <stp>[Crispin Spreadsheet.xlsx]OEI!R343C28</stp>
        <tr r="AB343" s="2"/>
      </tp>
      <tp>
        <v>18.63</v>
        <stp/>
        <stp>##V3_BDHV12</stp>
        <stp>ABE SQ Equity</stp>
        <stp>PX_CLOSE_1D</stp>
        <stp>09/03/2018</stp>
        <stp>09/03/2018</stp>
        <stp>[Crispin Spreadsheet.xlsx]OEI!R336C28</stp>
        <tr r="AB336" s="2"/>
      </tp>
      <tp>
        <v>67.180000000000007</v>
        <stp/>
        <stp>##V3_BDHV12</stp>
        <stp>MSCC US Equity</stp>
        <stp>PX_CLOSE_1D</stp>
        <stp>09/03/2018</stp>
        <stp>09/03/2018</stp>
        <stp>[Crispin Spreadsheet.xlsx]OEI!R661C28</stp>
        <tr r="AB661" s="2"/>
      </tp>
      <tp>
        <v>8.2423999999999999</v>
        <stp/>
        <stp>##V3_BDPV12</stp>
        <stp>USDSEK Curncy</stp>
        <stp>LAST_PRICE</stp>
        <stp>[Crispin Spreadsheet.xlsx]OEI!R731C7</stp>
        <tr r="G731" s="2"/>
      </tp>
      <tp>
        <v>46.15</v>
        <stp/>
        <stp>##V3_BDHV12</stp>
        <stp>GLE FP Equity</stp>
        <stp>PX_CLOSE_1D</stp>
        <stp>09/03/2018</stp>
        <stp>09/03/2018</stp>
        <stp>[Crispin Spreadsheet.xlsx]OEI!R124C28</stp>
        <tr r="AB124" s="2"/>
      </tp>
      <tp>
        <v>19.655000000000001</v>
        <stp/>
        <stp>##V3_BDHV12</stp>
        <stp>VIE FP Equity</stp>
        <stp>PX_CLOSE_1D</stp>
        <stp>09/03/2018</stp>
        <stp>09/03/2018</stp>
        <stp>[Crispin Spreadsheet.xlsx]OEI!R133C28</stp>
        <tr r="AB133" s="2"/>
      </tp>
      <tp>
        <v>105.54</v>
        <stp/>
        <stp>##V3_BDHV12</stp>
        <stp>SIE GY Equity</stp>
        <stp>PX_CLOSE_1D</stp>
        <stp>09/03/2018</stp>
        <stp>09/03/2018</stp>
        <stp>[Crispin Spreadsheet.xlsx]OEI!R174C28</stp>
        <tr r="AB174" s="2"/>
      </tp>
      <tp>
        <v>17.850000000000001</v>
        <stp/>
        <stp>##V3_BDHV12</stp>
        <stp>RWE GY Equity</stp>
        <stp>PX_CLOSE_1D</stp>
        <stp>09/03/2018</stp>
        <stp>09/03/2018</stp>
        <stp>[Crispin Spreadsheet.xlsx]OEI!R171C28</stp>
        <tr r="AB171" s="2"/>
      </tp>
      <tp>
        <v>57.152299999999997</v>
        <stp/>
        <stp>##V3_BDPV12</stp>
        <stp>USDRUB Curncy</stp>
        <stp>LAST_PRICE</stp>
        <stp>[Crispin Spreadsheet.xlsx]OEI!R811C7</stp>
        <tr r="G811" s="2"/>
      </tp>
      <tp>
        <v>589</v>
        <stp/>
        <stp>##V3_BDHV12</stp>
        <stp>LRE LN Equity</stp>
        <stp>PX_CLOSE_1D</stp>
        <stp>09/03/2018</stp>
        <stp>09/03/2018</stp>
        <stp>[Crispin Spreadsheet.xlsx]OEI!R497C28</stp>
        <tr r="AB497" s="2"/>
      </tp>
      <tp>
        <v>196.2</v>
        <stp/>
        <stp>##V3_BDHV12</stp>
        <stp>CNE LN Equity</stp>
        <stp>PX_CLOSE_1D</stp>
        <stp>09/03/2018</stp>
        <stp>09/03/2018</stp>
        <stp>[Crispin Spreadsheet.xlsx]OEI!R428C28</stp>
        <tr r="AB428" s="2"/>
      </tp>
      <tp>
        <v>2441</v>
        <stp/>
        <stp>##V3_BDHV12</stp>
        <stp>DGE LN Equity</stp>
        <stp>PX_CLOSE_1D</stp>
        <stp>09/03/2018</stp>
        <stp>09/03/2018</stp>
        <stp>[Crispin Spreadsheet.xlsx]OEI!R445C28</stp>
        <tr r="AB445" s="2"/>
      </tp>
      <tp>
        <v>3921</v>
        <stp/>
        <stp>##V3_BDHV12</stp>
        <stp>LSE LN Equity</stp>
        <stp>PX_CLOSE_1D</stp>
        <stp>09/03/2018</stp>
        <stp>09/03/2018</stp>
        <stp>[Crispin Spreadsheet.xlsx]OEI!R500C28</stp>
        <tr r="AB500" s="2"/>
      </tp>
      <tp>
        <v>1247.5</v>
        <stp/>
        <stp>##V3_BDHV12</stp>
        <stp>SSE LN Equity</stp>
        <stp>PX_CLOSE_1D</stp>
        <stp>09/03/2018</stp>
        <stp>09/03/2018</stp>
        <stp>[Crispin Spreadsheet.xlsx]OEI!R559C28</stp>
        <tr r="AB559" s="2"/>
      </tp>
      <tp>
        <v>696.2</v>
        <stp/>
        <stp>##V3_BDHV12</stp>
        <stp>SGE LN Equity</stp>
        <stp>PX_CLOSE_1D</stp>
        <stp>09/03/2018</stp>
        <stp>09/03/2018</stp>
        <stp>[Crispin Spreadsheet.xlsx]OEI!R567C28</stp>
        <tr r="AB567" s="2"/>
      </tp>
      <tp>
        <v>331.77</v>
        <stp/>
        <stp>##V3_BDHV12</stp>
        <stp>CACC US Equity</stp>
        <stp>PX_CLOSE_1D</stp>
        <stp>09/03/2018</stp>
        <stp>09/03/2018</stp>
        <stp>[Crispin Spreadsheet.xlsx]OEI!R618C28</stp>
        <tr r="AB618" s="2"/>
      </tp>
      <tp>
        <v>331.77</v>
        <stp/>
        <stp>##V3_BDHV12</stp>
        <stp>CACC US Equity</stp>
        <stp>PX_CLOSE_1D</stp>
        <stp>09/03/2018</stp>
        <stp>09/03/2018</stp>
        <stp>[Crispin Spreadsheet.xlsx]OEI!R753C28</stp>
        <tr r="AB753" s="2"/>
      </tp>
      <tp>
        <v>724.5</v>
        <stp/>
        <stp>##V3_BDHV12</stp>
        <stp>BVIC LN Equity</stp>
        <stp>PX_CLOSE_1D</stp>
        <stp>09/03/2018</stp>
        <stp>09/03/2018</stp>
        <stp>[Crispin Spreadsheet.xlsx]OEI!R423C28</stp>
        <tr r="AB423" s="2"/>
      </tp>
      <tp>
        <v>212.3</v>
        <stp/>
        <stp>##V3_BDHV12</stp>
        <stp>BARC LN Equity</stp>
        <stp>PX_CLOSE_1D</stp>
        <stp>09/03/2018</stp>
        <stp>09/03/2018</stp>
        <stp>[Crispin Spreadsheet.xlsx]OEI!R415C28</stp>
        <tr r="AB415" s="2"/>
      </tp>
      <tp>
        <v>1129.3800000000001</v>
        <stp/>
        <stp>##V3_BDHV12</stp>
        <stp>GOOGL US Equity</stp>
        <stp>PX_CLOSE_1D</stp>
        <stp>09/03/2018</stp>
        <stp>09/03/2018</stp>
        <stp>[Crispin Spreadsheet.xlsx]OEI!R593C28</stp>
        <tr r="AB593" s="2"/>
      </tp>
      <tp>
        <v>116.15</v>
        <stp/>
        <stp>##V3_BDHV12</stp>
        <stp>SUBC NO Equity</stp>
        <stp>PX_CLOSE_1D</stp>
        <stp>09/03/2018</stp>
        <stp>09/03/2018</stp>
        <stp>[Crispin Spreadsheet.xlsx]OEI!R316C28</stp>
        <tr r="AB316" s="2"/>
      </tp>
      <tp>
        <v>2.35</v>
        <stp/>
        <stp>##V3_BDPV12</stp>
        <stp>GMA AU Equity</stp>
        <stp>LAST_PRICE</stp>
        <stp>[Crispin Spreadsheet.xlsx]OEI!R17C7</stp>
        <tr r="G17" s="2"/>
      </tp>
      <tp>
        <v>20.440000000000001</v>
        <stp/>
        <stp>##V3_BDPV12</stp>
        <stp>WIE AV Equity</stp>
        <stp>LAST_PRICE</stp>
        <stp>[Crispin Spreadsheet.xlsx]OEI!R30C7</stp>
        <tr r="G30" s="2"/>
      </tp>
      <tp>
        <v>10.32</v>
        <stp/>
        <stp>##V3_BDPV12</stp>
        <stp>RIG US Equity</stp>
        <stp>LAST_PRICE</stp>
        <stp>[Crispin Spreadsheet.xlsx]OEI!R792C7</stp>
        <tr r="G792" s="2"/>
      </tp>
      <tp>
        <v>2374</v>
        <stp/>
        <stp>##V3_BDPV12</stp>
        <stp>IMB LN Equity</stp>
        <stp>LAST_PRICE</stp>
        <stp>[Crispin Spreadsheet.xlsx]OEI!R477C7</stp>
        <tr r="G477" s="2"/>
      </tp>
      <tp>
        <v>19.100000000000001</v>
        <stp/>
        <stp>##V3_BDPV12</stp>
        <stp>GYC GY Equity</stp>
        <stp>LAST_PRICE</stp>
        <stp>[Crispin Spreadsheet.xlsx]OEI!R156C7</stp>
        <tr r="G156" s="2"/>
      </tp>
      <tp>
        <v>4124</v>
        <stp/>
        <stp>##V3_BDPV12</stp>
        <stp>LSE LN Equity</stp>
        <stp>LAST_PRICE</stp>
        <stp>[Crispin Spreadsheet.xlsx]OEI!R500C7</stp>
        <tr r="G500" s="2"/>
      </tp>
      <tp>
        <v>122.65</v>
        <stp/>
        <stp>##V3_BDPV12</stp>
        <stp>COB LN Equity</stp>
        <stp>LAST_PRICE</stp>
        <stp>[Crispin Spreadsheet.xlsx]OEI!R437C7</stp>
        <tr r="G437" s="2"/>
      </tp>
      <tp>
        <v>496.4</v>
        <stp/>
        <stp>##V3_BDPV12</stp>
        <stp>DCG LN Equity</stp>
        <stp>LAST_PRICE</stp>
        <stp>[Crispin Spreadsheet.xlsx]OEI!R442C7</stp>
        <tr r="G442" s="2"/>
      </tp>
      <tp>
        <v>63</v>
        <stp/>
        <stp>##V3_BDPV12</stp>
        <stp>AXL SJ Equity</stp>
        <stp>LAST_PRICE</stp>
        <stp>[Crispin Spreadsheet.xlsx]OEI!R329C7</stp>
        <tr r="G329" s="2"/>
      </tp>
      <tp>
        <v>23.07</v>
        <stp/>
        <stp>##V3_BDPV12</stp>
        <stp>SDF GY Equity</stp>
        <stp>LAST_PRICE</stp>
        <stp>[Crispin Spreadsheet.xlsx]OEI!R163C7</stp>
        <tr r="G163" s="2"/>
      </tp>
      <tp>
        <v>61.14</v>
        <stp/>
        <stp>##V3_BDPV12</stp>
        <stp>KHC US Equity</stp>
        <stp>LAST_PRICE</stp>
        <stp>[Crispin Spreadsheet.xlsx]OEI!R766C7</stp>
        <tr r="G766" s="2"/>
      </tp>
      <tp>
        <v>16.024999999999999</v>
        <stp/>
        <stp>##V3_BDPV12</stp>
        <stp>RYA LN Equity</stp>
        <stp>LAST_PRICE</stp>
        <stp>[Crispin Spreadsheet.xlsx]OEI!R544C7</stp>
        <tr r="G544" s="2"/>
      </tp>
      <tp>
        <v>318.70999999999998</v>
        <stp/>
        <stp>##V3_BDPV12</stp>
        <stp>CHTR US Equity</stp>
        <stp>LAST_PRICE</stp>
        <stp>[Crispin Spreadsheet.xlsx]OEI!R609C7</stp>
        <tr r="G609" s="2"/>
      </tp>
      <tp>
        <v>58.26</v>
        <stp/>
        <stp>##V3_BDPV12</stp>
        <stp>BAER SW Equity</stp>
        <stp>LAST_PRICE</stp>
        <stp>[Crispin Spreadsheet.xlsx]OEI!R379C7</stp>
        <tr r="G379" s="2"/>
      </tp>
      <tp t="s">
        <v>JPY</v>
        <stp/>
        <stp>##V3_BDPV12</stp>
        <stp>2331 JT Equity</stp>
        <stp>CRNCY</stp>
        <stp>[Crispin Spreadsheet.xlsx]OEI!R278C4</stp>
        <tr r="D278" s="2"/>
      </tp>
      <tp t="s">
        <v>JPY</v>
        <stp/>
        <stp>##V3_BDPV12</stp>
        <stp>7181 JT Equity</stp>
        <stp>CRNCY</stp>
        <stp>[Crispin Spreadsheet.xlsx]OEI!R253C4</stp>
        <tr r="D253" s="2"/>
      </tp>
      <tp t="s">
        <v>JPY</v>
        <stp/>
        <stp>##V3_BDPV12</stp>
        <stp>6981 JT Equity</stp>
        <stp>CRNCY</stp>
        <stp>[Crispin Spreadsheet.xlsx]OEI!R263C4</stp>
        <tr r="D263" s="2"/>
      </tp>
      <tp t="s">
        <v>JPY</v>
        <stp/>
        <stp>##V3_BDPV12</stp>
        <stp>6383 JT Equity</stp>
        <stp>CRNCY</stp>
        <stp>[Crispin Spreadsheet.xlsx]OEI!R243C4</stp>
        <tr r="D243" s="2"/>
      </tp>
      <tp t="s">
        <v>JPY</v>
        <stp/>
        <stp>##V3_BDPV12</stp>
        <stp>3382 JT Equity</stp>
        <stp>CRNCY</stp>
        <stp>[Crispin Spreadsheet.xlsx]OEI!R273C4</stp>
        <tr r="D273" s="2"/>
      </tp>
      <tp t="s">
        <v>US 10YR NOTE (CBT)Jun18</v>
        <stp/>
        <stp>##V3_BDPV12</stp>
        <stp>TYA Comdty</stp>
        <stp>NAME</stp>
        <stp>[Crispin Spreadsheet.xlsx]OEI!R712C5</stp>
        <tr r="E712" s="2"/>
      </tp>
      <tp>
        <v>211</v>
        <stp/>
        <stp>##V3_BDPV12</stp>
        <stp>AKERBP NO Equity</stp>
        <stp>LAST_PRICE</stp>
        <stp>[Crispin Spreadsheet.xlsx]OEI!R742C7</stp>
        <tr r="G742" s="2"/>
      </tp>
      <tp>
        <v>155.4</v>
        <stp/>
        <stp>##V3_BDHV12</stp>
        <stp>DNB NO Equity</stp>
        <stp>PX_CLOSE_1D</stp>
        <stp>09/03/2018</stp>
        <stp>09/03/2018</stp>
        <stp>[Crispin Spreadsheet.xlsx]OEI!R308C28</stp>
        <tr r="AB308" s="2"/>
      </tp>
      <tp>
        <v>28</v>
        <stp/>
        <stp>##V3_BDHV12</stp>
        <stp>UOB SP Equity</stp>
        <stp>PX_CLOSE_1D</stp>
        <stp>09/03/2018</stp>
        <stp>09/03/2018</stp>
        <stp>[Crispin Spreadsheet.xlsx]OEI!R326C28</stp>
        <tr r="AB326" s="2"/>
      </tp>
      <tp>
        <v>1.67</v>
        <stp/>
        <stp>##V3_BDHV12</stp>
        <stp>SAB SQ Equity</stp>
        <stp>PX_CLOSE_1D</stp>
        <stp>09/03/2018</stp>
        <stp>09/03/2018</stp>
        <stp>[Crispin Spreadsheet.xlsx]OEI!R340C28</stp>
        <tr r="AB340" s="2"/>
      </tp>
      <tp>
        <v>136.97999999999999</v>
        <stp/>
        <stp>##V3_BDHV12</stp>
        <stp>HMB SS Equity</stp>
        <stp>PX_CLOSE_1D</stp>
        <stp>09/03/2018</stp>
        <stp>09/03/2018</stp>
        <stp>[Crispin Spreadsheet.xlsx]OEI!R358C28</stp>
        <tr r="AB358" s="2"/>
      </tp>
      <tp>
        <v>68.8</v>
        <stp/>
        <stp>##V3_BDHV12</stp>
        <stp>STB NO Equity</stp>
        <stp>PX_CLOSE_1D</stp>
        <stp>09/03/2018</stp>
        <stp>09/03/2018</stp>
        <stp>[Crispin Spreadsheet.xlsx]OEI!R315C28</stp>
        <tr r="AB315" s="2"/>
      </tp>
      <tp>
        <v>8.2423999999999999</v>
        <stp/>
        <stp>##V3_BDPV12</stp>
        <stp>USDSEK Curncy</stp>
        <stp>LAST_PRICE</stp>
        <stp>[Crispin Spreadsheet.xlsx]OEI!R816C7</stp>
        <tr r="G816" s="2"/>
      </tp>
      <tp>
        <v>22.8</v>
        <stp/>
        <stp>##V3_BDHV12</stp>
        <stp>OTPD LI Equity</stp>
        <stp>PX_CLOSE_1D</stp>
        <stp>09/03/2018</stp>
        <stp>09/03/2018</stp>
        <stp>[Crispin Spreadsheet.xlsx]OEI!R511C28</stp>
        <tr r="AB511" s="2"/>
      </tp>
      <tp>
        <v>24.06</v>
        <stp/>
        <stp>##V3_BDHV12</stp>
        <stp>MMB FP Equity</stp>
        <stp>PX_CLOSE_1D</stp>
        <stp>09/03/2018</stp>
        <stp>09/03/2018</stp>
        <stp>[Crispin Spreadsheet.xlsx]OEI!R106C28</stp>
        <tr r="AB106" s="2"/>
      </tp>
      <tp>
        <v>109.37</v>
        <stp/>
        <stp>##V3_BDHV12</stp>
        <stp>LYB US Equity</stp>
        <stp>PX_CLOSE_1D</stp>
        <stp>09/03/2018</stp>
        <stp>09/03/2018</stp>
        <stp>[Crispin Spreadsheet.xlsx]OEI!R658C28</stp>
        <tr r="AB658" s="2"/>
      </tp>
      <tp>
        <v>0.7722</v>
        <stp/>
        <stp>##V3_BDPV12</stp>
        <stp>AUDUSD Curncy</stp>
        <stp>LAST_PRICE</stp>
        <stp>[Crispin Spreadsheet.xlsx]OEI!R736C7</stp>
        <tr r="G736" s="2"/>
      </tp>
      <tp>
        <v>27.12</v>
        <stp/>
        <stp>##V3_BDHV12</stp>
        <stp>DEB LN Equity</stp>
        <stp>PX_CLOSE_1D</stp>
        <stp>09/03/2018</stp>
        <stp>09/03/2018</stp>
        <stp>[Crispin Spreadsheet.xlsx]OEI!R444C28</stp>
        <tr r="AB444" s="2"/>
      </tp>
      <tp>
        <v>131.35</v>
        <stp/>
        <stp>##V3_BDHV12</stp>
        <stp>COB LN Equity</stp>
        <stp>PX_CLOSE_1D</stp>
        <stp>09/03/2018</stp>
        <stp>09/03/2018</stp>
        <stp>[Crispin Spreadsheet.xlsx]OEI!R437C28</stp>
        <tr r="AB437" s="2"/>
      </tp>
      <tp>
        <v>2595.5</v>
        <stp/>
        <stp>##V3_BDHV12</stp>
        <stp>IMB LN Equity</stp>
        <stp>PX_CLOSE_1D</stp>
        <stp>09/03/2018</stp>
        <stp>09/03/2018</stp>
        <stp>[Crispin Spreadsheet.xlsx]OEI!R477C28</stp>
        <tr r="AB477" s="2"/>
      </tp>
      <tp>
        <v>247.2</v>
        <stp/>
        <stp>##V3_BDHV12</stp>
        <stp>MAB LN Equity</stp>
        <stp>PX_CLOSE_1D</stp>
        <stp>09/03/2018</stp>
        <stp>09/03/2018</stp>
        <stp>[Crispin Spreadsheet.xlsx]OEI!R506C28</stp>
        <tr r="AB506" s="2"/>
      </tp>
      <tp>
        <v>642.6</v>
        <stp/>
        <stp>##V3_BDHV12</stp>
        <stp>BLND LN Equity</stp>
        <stp>PX_CLOSE_1D</stp>
        <stp>09/03/2018</stp>
        <stp>09/03/2018</stp>
        <stp>[Crispin Spreadsheet.xlsx]OEI!R422C28</stp>
        <tr r="AB422" s="2"/>
      </tp>
      <tp>
        <v>35.89</v>
        <stp/>
        <stp>##V3_BDPV12</stp>
        <stp>ALO FP Equity</stp>
        <stp>LAST_PRICE</stp>
        <stp>[Crispin Spreadsheet.xlsx]OEI!R84C7</stp>
        <tr r="G84" s="2"/>
      </tp>
      <tp>
        <v>149.19999999999999</v>
        <stp/>
        <stp>##V3_BDHV12</stp>
        <stp>SAND SS Equity</stp>
        <stp>PX_CLOSE_1D</stp>
        <stp>09/03/2018</stp>
        <stp>09/03/2018</stp>
        <stp>[Crispin Spreadsheet.xlsx]OEI!R362C28</stp>
        <tr r="AB362" s="2"/>
      </tp>
      <tp>
        <v>82.02</v>
        <stp/>
        <stp>##V3_BDHV12</stp>
        <stp>RGLD US Equity</stp>
        <stp>PX_CLOSE_1D</stp>
        <stp>09/03/2018</stp>
        <stp>09/03/2018</stp>
        <stp>[Crispin Spreadsheet.xlsx]OEI!R682C28</stp>
        <tr r="AB682" s="2"/>
      </tp>
      <tp>
        <v>33.75</v>
        <stp/>
        <stp>##V3_BDPV12</stp>
        <stp>HUM LN Equity</stp>
        <stp>LAST_PRICE</stp>
        <stp>[Crispin Spreadsheet.xlsx]OEI!R469C7</stp>
        <tr r="G469" s="2"/>
      </tp>
      <tp>
        <v>29.23</v>
        <stp/>
        <stp>##V3_BDPV12</stp>
        <stp>PHM US Equity</stp>
        <stp>LAST_PRICE</stp>
        <stp>[Crispin Spreadsheet.xlsx]OEI!R679C7</stp>
        <tr r="G679" s="2"/>
      </tp>
      <tp>
        <v>42.38</v>
        <stp/>
        <stp>##V3_BDPV12</stp>
        <stp>POL US Equity</stp>
        <stp>LAST_PRICE</stp>
        <stp>[Crispin Spreadsheet.xlsx]OEI!R678C7</stp>
        <tr r="G678" s="2"/>
      </tp>
      <tp>
        <v>17.5</v>
        <stp/>
        <stp>##V3_BDPV12</stp>
        <stp>MTC LN Equity</stp>
        <stp>LAST_PRICE</stp>
        <stp>[Crispin Spreadsheet.xlsx]OEI!R507C7</stp>
        <tr r="G507" s="2"/>
      </tp>
      <tp>
        <v>244.2</v>
        <stp/>
        <stp>##V3_BDPV12</stp>
        <stp>MAB LN Equity</stp>
        <stp>LAST_PRICE</stp>
        <stp>[Crispin Spreadsheet.xlsx]OEI!R506C7</stp>
        <tr r="G506" s="2"/>
      </tp>
      <tp>
        <v>27.4</v>
        <stp/>
        <stp>##V3_BDPV12</stp>
        <stp>UOB SP Equity</stp>
        <stp>LAST_PRICE</stp>
        <stp>[Crispin Spreadsheet.xlsx]OEI!R326C7</stp>
        <tr r="G326" s="2"/>
      </tp>
      <tp>
        <v>22.99</v>
        <stp/>
        <stp>##V3_BDPV12</stp>
        <stp>MMB FP Equity</stp>
        <stp>LAST_PRICE</stp>
        <stp>[Crispin Spreadsheet.xlsx]OEI!R106C7</stp>
        <tr r="G106" s="2"/>
      </tp>
      <tp>
        <v>171.5</v>
        <stp/>
        <stp>##V3_BDPV12</stp>
        <stp>EMG LN Equity</stp>
        <stp>LAST_PRICE</stp>
        <stp>[Crispin Spreadsheet.xlsx]OEI!R503C7</stp>
        <tr r="G503" s="2"/>
      </tp>
      <tp>
        <v>111.05</v>
        <stp/>
        <stp>##V3_BDPV12</stp>
        <stp>RHM GY Equity</stp>
        <stp>LAST_PRICE</stp>
        <stp>[Crispin Spreadsheet.xlsx]OEI!R169C7</stp>
        <tr r="G169" s="2"/>
      </tp>
      <tp>
        <v>19.8</v>
        <stp/>
        <stp>##V3_BDPV12</stp>
        <stp>RWE GY Equity</stp>
        <stp>LAST_PRICE</stp>
        <stp>[Crispin Spreadsheet.xlsx]OEI!R171C7</stp>
        <tr r="G171" s="2"/>
      </tp>
      <tp>
        <v>80.650000000000006</v>
        <stp/>
        <stp>##V3_BDPV12</stp>
        <stp>VEC LN Equity</stp>
        <stp>LAST_PRICE</stp>
        <stp>[Crispin Spreadsheet.xlsx]OEI!R577C7</stp>
        <tr r="G577" s="2"/>
      </tp>
      <tp>
        <v>193.62</v>
        <stp/>
        <stp>##V3_BDPV12</stp>
        <stp>VOD LN Equity</stp>
        <stp>LAST_PRICE</stp>
        <stp>[Crispin Spreadsheet.xlsx]OEI!R580C7</stp>
        <tr r="G580" s="2"/>
      </tp>
      <tp>
        <v>1945.5</v>
        <stp/>
        <stp>##V3_BDPV12</stp>
        <stp>WEIR LN Equity</stp>
        <stp>LAST_PRICE</stp>
        <stp>[Crispin Spreadsheet.xlsx]OEI!R568C7</stp>
        <tr r="G568" s="2"/>
      </tp>
      <tp>
        <v>480.3</v>
        <stp/>
        <stp>##V3_BDPV12</stp>
        <stp>HEXAB SS Equity</stp>
        <stp>LAST_PRICE</stp>
        <stp>[Crispin Spreadsheet.xlsx]OEI!R760C7</stp>
        <tr r="G760" s="2"/>
      </tp>
      <tp>
        <v>30</v>
        <stp/>
        <stp>##V3_BDHV12</stp>
        <stp>DEC FP Equity</stp>
        <stp>PX_CLOSE_1D</stp>
        <stp>09/03/2018</stp>
        <stp>09/03/2018</stp>
        <stp>[Crispin Spreadsheet.xlsx]OEI!R104C28</stp>
        <tr r="AB104" s="2"/>
      </tp>
      <tp>
        <v>19.05</v>
        <stp/>
        <stp>##V3_BDHV12</stp>
        <stp>GYC GY Equity</stp>
        <stp>PX_CLOSE_1D</stp>
        <stp>09/03/2018</stp>
        <stp>09/03/2018</stp>
        <stp>[Crispin Spreadsheet.xlsx]OEI!R156C28</stp>
        <tr r="AB156" s="2"/>
      </tp>
      <tp>
        <v>11.56</v>
        <stp/>
        <stp>##V3_BDHV12</stp>
        <stp>RDC US Equity</stp>
        <stp>PX_CLOSE_1D</stp>
        <stp>09/03/2018</stp>
        <stp>09/03/2018</stp>
        <stp>[Crispin Spreadsheet.xlsx]OEI!R681C28</stp>
        <tr r="AB681" s="2"/>
      </tp>
      <tp>
        <v>66.989999999999995</v>
        <stp/>
        <stp>##V3_BDHV12</stp>
        <stp>KHC US Equity</stp>
        <stp>PX_CLOSE_1D</stp>
        <stp>09/03/2018</stp>
        <stp>09/03/2018</stp>
        <stp>[Crispin Spreadsheet.xlsx]OEI!R650C28</stp>
        <tr r="AB650" s="2"/>
      </tp>
      <tp>
        <v>3.62</v>
        <stp/>
        <stp>##V3_BDHV12</stp>
        <stp>KGC US Equity</stp>
        <stp>PX_CLOSE_1D</stp>
        <stp>09/03/2018</stp>
        <stp>09/03/2018</stp>
        <stp>[Crispin Spreadsheet.xlsx]OEI!R648C28</stp>
        <tr r="AB648" s="2"/>
      </tp>
      <tp>
        <v>32.200000000000003</v>
        <stp/>
        <stp>##V3_BDHV12</stp>
        <stp>BAC US Equity</stp>
        <stp>PX_CLOSE_1D</stp>
        <stp>09/03/2018</stp>
        <stp>09/03/2018</stp>
        <stp>[Crispin Spreadsheet.xlsx]OEI!R602C28</stp>
        <tr r="AB602" s="2"/>
      </tp>
      <tp>
        <v>56.72</v>
        <stp/>
        <stp>##V3_BDHV12</stp>
        <stp>WFC US Equity</stp>
        <stp>PX_CLOSE_1D</stp>
        <stp>09/03/2018</stp>
        <stp>09/03/2018</stp>
        <stp>[Crispin Spreadsheet.xlsx]OEI!R701C28</stp>
        <tr r="AB701" s="2"/>
      </tp>
      <tp>
        <v>11.56</v>
        <stp/>
        <stp>##V3_BDHV12</stp>
        <stp>RDC US Equity</stp>
        <stp>PX_CLOSE_1D</stp>
        <stp>09/03/2018</stp>
        <stp>09/03/2018</stp>
        <stp>[Crispin Spreadsheet.xlsx]OEI!R778C28</stp>
        <tr r="AB778" s="2"/>
      </tp>
      <tp>
        <v>66.989999999999995</v>
        <stp/>
        <stp>##V3_BDHV12</stp>
        <stp>KHC US Equity</stp>
        <stp>PX_CLOSE_1D</stp>
        <stp>09/03/2018</stp>
        <stp>09/03/2018</stp>
        <stp>[Crispin Spreadsheet.xlsx]OEI!R766C28</stp>
        <tr r="AB766" s="2"/>
      </tp>
      <tp>
        <v>9.9749999999999996</v>
        <stp/>
        <stp>##V3_BDHV12</stp>
        <stp>FTC LN Equity</stp>
        <stp>PX_CLOSE_1D</stp>
        <stp>09/03/2018</stp>
        <stp>09/03/2018</stp>
        <stp>[Crispin Spreadsheet.xlsx]OEI!R454C28</stp>
        <tr r="AB454" s="2"/>
      </tp>
      <tp>
        <v>1213</v>
        <stp/>
        <stp>##V3_BDHV12</stp>
        <stp>ABC LN Equity</stp>
        <stp>PX_CLOSE_1D</stp>
        <stp>09/03/2018</stp>
        <stp>09/03/2018</stp>
        <stp>[Crispin Spreadsheet.xlsx]OEI!R400C28</stp>
        <tr r="AB400" s="2"/>
      </tp>
      <tp>
        <v>184.95</v>
        <stp/>
        <stp>##V3_BDHV12</stp>
        <stp>GNC LN Equity</stp>
        <stp>PX_CLOSE_1D</stp>
        <stp>09/03/2018</stp>
        <stp>09/03/2018</stp>
        <stp>[Crispin Spreadsheet.xlsx]OEI!R462C28</stp>
        <tr r="AB462" s="2"/>
      </tp>
      <tp>
        <v>6790</v>
        <stp/>
        <stp>##V3_BDHV12</stp>
        <stp>DCC LN Equity</stp>
        <stp>PX_CLOSE_1D</stp>
        <stp>09/03/2018</stp>
        <stp>09/03/2018</stp>
        <stp>[Crispin Spreadsheet.xlsx]OEI!R443C28</stp>
        <tr r="AB443" s="2"/>
      </tp>
      <tp>
        <v>198</v>
        <stp/>
        <stp>##V3_BDHV12</stp>
        <stp>LUPE SS Equity</stp>
        <stp>PX_CLOSE_1D</stp>
        <stp>09/03/2018</stp>
        <stp>09/03/2018</stp>
        <stp>[Crispin Spreadsheet.xlsx]OEI!R360C28</stp>
        <tr r="AB360" s="2"/>
      </tp>
      <tp>
        <v>19.7</v>
        <stp/>
        <stp>##V3_BDHV12</stp>
        <stp>MTC LN Equity</stp>
        <stp>PX_CLOSE_1D</stp>
        <stp>09/03/2018</stp>
        <stp>09/03/2018</stp>
        <stp>[Crispin Spreadsheet.xlsx]OEI!R507C28</stp>
        <tr r="AB507" s="2"/>
      </tp>
      <tp>
        <v>141.6</v>
        <stp/>
        <stp>##V3_BDHV12</stp>
        <stp>SGC LN Equity</stp>
        <stp>PX_CLOSE_1D</stp>
        <stp>09/03/2018</stp>
        <stp>09/03/2018</stp>
        <stp>[Crispin Spreadsheet.xlsx]OEI!R561C28</stp>
        <tr r="AB561" s="2"/>
      </tp>
      <tp>
        <v>472.4</v>
        <stp/>
        <stp>##V3_BDHV12</stp>
        <stp>PFC LN Equity</stp>
        <stp>PX_CLOSE_1D</stp>
        <stp>09/03/2018</stp>
        <stp>09/03/2018</stp>
        <stp>[Crispin Spreadsheet.xlsx]OEI!R520C28</stp>
        <tr r="AB520" s="2"/>
      </tp>
      <tp>
        <v>77.75</v>
        <stp/>
        <stp>##V3_BDHV12</stp>
        <stp>VEC LN Equity</stp>
        <stp>PX_CLOSE_1D</stp>
        <stp>09/03/2018</stp>
        <stp>09/03/2018</stp>
        <stp>[Crispin Spreadsheet.xlsx]OEI!R577C28</stp>
        <tr r="AB577" s="2"/>
      </tp>
      <tp>
        <v>33.22</v>
        <stp/>
        <stp>##V3_BDHV12</stp>
        <stp>FWONK US Equity</stp>
        <stp>PX_CLOSE_1D</stp>
        <stp>09/03/2018</stp>
        <stp>09/03/2018</stp>
        <stp>[Crispin Spreadsheet.xlsx]OEI!R655C28</stp>
        <tr r="AB655" s="2"/>
      </tp>
      <tp>
        <v>33.22</v>
        <stp/>
        <stp>##V3_BDHV12</stp>
        <stp>FWONK US Equity</stp>
        <stp>PX_CLOSE_1D</stp>
        <stp>09/03/2018</stp>
        <stp>09/03/2018</stp>
        <stp>[Crispin Spreadsheet.xlsx]OEI!R768C28</stp>
        <tr r="AB768" s="2"/>
      </tp>
      <tp>
        <v>82.4</v>
        <stp/>
        <stp>##V3_BDHV12</stp>
        <stp>SAVE FP Equity</stp>
        <stp>PX_CLOSE_1D</stp>
        <stp>09/03/2018</stp>
        <stp>09/03/2018</stp>
        <stp>[Crispin Spreadsheet.xlsx]OEI!R118C28</stp>
        <tr r="AB118" s="2"/>
      </tp>
      <tp>
        <v>123.82</v>
        <stp/>
        <stp>##V3_BDHV12</stp>
        <stp>RACE US Equity</stp>
        <stp>PX_CLOSE_1D</stp>
        <stp>09/03/2018</stp>
        <stp>09/03/2018</stp>
        <stp>[Crispin Spreadsheet.xlsx]OEI!R629C28</stp>
        <tr r="AB629" s="2"/>
      </tp>
      <tp>
        <v>32.89</v>
        <stp/>
        <stp>##V3_BDHV12</stp>
        <stp>LBTYA US Equity</stp>
        <stp>PX_CLOSE_1D</stp>
        <stp>09/03/2018</stp>
        <stp>09/03/2018</stp>
        <stp>[Crispin Spreadsheet.xlsx]OEI!R654C28</stp>
        <tr r="AB654" s="2"/>
      </tp>
      <tp>
        <v>232</v>
        <stp/>
        <stp>##V3_BDPV12</stp>
        <stp>IPF LN Equity</stp>
        <stp>LAST_PRICE</stp>
        <stp>[Crispin Spreadsheet.xlsx]OEI!R481C7</stp>
        <tr r="G481" s="2"/>
      </tp>
      <tp>
        <v>599</v>
        <stp/>
        <stp>##V3_BDPV12</stp>
        <stp>IAG LN Equity</stp>
        <stp>LAST_PRICE</stp>
        <stp>[Crispin Spreadsheet.xlsx]OEI!R480C7</stp>
        <tr r="G480" s="2"/>
      </tp>
      <tp>
        <v>27.84</v>
        <stp/>
        <stp>##V3_BDPV12</stp>
        <stp>DEC FP Equity</stp>
        <stp>LAST_PRICE</stp>
        <stp>[Crispin Spreadsheet.xlsx]OEI!R104C7</stp>
        <tr r="G104" s="2"/>
      </tp>
      <tp>
        <v>308.84500000000003</v>
        <stp/>
        <stp>##V3_BDPV12</stp>
        <stp>TDG US Equity</stp>
        <stp>LAST_PRICE</stp>
        <stp>[Crispin Spreadsheet.xlsx]OEI!R690C7</stp>
        <tr r="G690" s="2"/>
      </tp>
      <tp>
        <v>2.4260000000000002</v>
        <stp/>
        <stp>##V3_BDPV12</stp>
        <stp>KPN NA Equity</stp>
        <stp>LAST_PRICE</stp>
        <stp>[Crispin Spreadsheet.xlsx]OEI!R299C7</stp>
        <tr r="G299" s="2"/>
      </tp>
      <tp>
        <v>1.758</v>
        <stp/>
        <stp>##V3_BDPV12</stp>
        <stp>CRN LN Equity</stp>
        <stp>LAST_PRICE</stp>
        <stp>[Crispin Spreadsheet.xlsx]OEI!R429C7</stp>
        <tr r="G429" s="2"/>
      </tp>
      <tp>
        <v>16.638000000000002</v>
        <stp/>
        <stp>##V3_BDPV12</stp>
        <stp>FCA IM Equity</stp>
        <stp>LAST_PRICE</stp>
        <stp>[Crispin Spreadsheet.xlsx]OEI!R226C7</stp>
        <tr r="G226" s="2"/>
      </tp>
      <tp>
        <v>8.9</v>
        <stp/>
        <stp>##V3_BDPV12</stp>
        <stp>FTC LN Equity</stp>
        <stp>LAST_PRICE</stp>
        <stp>[Crispin Spreadsheet.xlsx]OEI!R454C7</stp>
        <tr r="G454" s="2"/>
      </tp>
      <tp>
        <v>101.5</v>
        <stp/>
        <stp>##V3_BDPV12</stp>
        <stp>HEN GY Equity</stp>
        <stp>LAST_PRICE</stp>
        <stp>[Crispin Spreadsheet.xlsx]OEI!R159C7</stp>
        <tr r="G159" s="2"/>
      </tp>
      <tp>
        <v>50.48</v>
        <stp/>
        <stp>##V3_BDPV12</stp>
        <stp>CNA US Equity</stp>
        <stp>LAST_PRICE</stp>
        <stp>[Crispin Spreadsheet.xlsx]OEI!R616C7</stp>
        <tr r="G616" s="2"/>
      </tp>
      <tp>
        <v>11501</v>
        <stp/>
        <stp>##V3_BDPV12</stp>
        <stp>ANG SJ Equity</stp>
        <stp>LAST_PRICE</stp>
        <stp>[Crispin Spreadsheet.xlsx]OEI!R330C7</stp>
        <tr r="G330" s="2"/>
      </tp>
      <tp>
        <v>25.83</v>
        <stp/>
        <stp>##V3_BDPV12</stp>
        <stp>DAN US Equity</stp>
        <stp>LAST_PRICE</stp>
        <stp>[Crispin Spreadsheet.xlsx]OEI!R619C7</stp>
        <tr r="G619" s="2"/>
      </tp>
      <tp>
        <v>2495</v>
        <stp/>
        <stp>##V3_BDPV12</stp>
        <stp>PSN LN Equity</stp>
        <stp>LAST_PRICE</stp>
        <stp>[Crispin Spreadsheet.xlsx]OEI!R519C7</stp>
        <tr r="G519" s="2"/>
      </tp>
      <tp>
        <v>38.4</v>
        <stp/>
        <stp>##V3_BDPV12</stp>
        <stp>PFD LN Equity</stp>
        <stp>LAST_PRICE</stp>
        <stp>[Crispin Spreadsheet.xlsx]OEI!R523C7</stp>
        <tr r="G523" s="2"/>
      </tp>
      <tp>
        <v>65</v>
        <stp/>
        <stp>##V3_BDPV12</stp>
        <stp>STB NO Equity</stp>
        <stp>LAST_PRICE</stp>
        <stp>[Crispin Spreadsheet.xlsx]OEI!R315C7</stp>
        <tr r="G315" s="2"/>
      </tp>
      <tp>
        <v>58.25</v>
        <stp/>
        <stp>##V3_BDPV12</stp>
        <stp>TOD IM Equity</stp>
        <stp>LAST_PRICE</stp>
        <stp>[Crispin Spreadsheet.xlsx]OEI!R233C7</stp>
        <tr r="G233" s="2"/>
      </tp>
      <tp>
        <v>32.67</v>
        <stp/>
        <stp>##V3_BDPV12</stp>
        <stp>LBTYA US Equity</stp>
        <stp>LAST_PRICE</stp>
        <stp>[Crispin Spreadsheet.xlsx]OEI!R654C7</stp>
        <tr r="G654" s="2"/>
      </tp>
      <tp>
        <v>12.32</v>
        <stp/>
        <stp>##V3_BDPV12</stp>
        <stp>2689 HK Equity</stp>
        <stp>PX_YEST_CLOSE</stp>
        <stp>[Crispin Spreadsheet.xlsx]OEI!R200C6</stp>
        <tr r="F200" s="2"/>
      </tp>
      <tp t="s">
        <v>JPY</v>
        <stp/>
        <stp>##V3_BDPV12</stp>
        <stp>3099 JT Equity</stp>
        <stp>CRNCY</stp>
        <stp>[Crispin Spreadsheet.xlsx]OEI!R250C4</stp>
        <tr r="D250" s="2"/>
      </tp>
      <tp t="s">
        <v>JPY</v>
        <stp/>
        <stp>##V3_BDPV12</stp>
        <stp>1808 JT Equity</stp>
        <stp>CRNCY</stp>
        <stp>[Crispin Spreadsheet.xlsx]OEI!R249C4</stp>
        <tr r="D249" s="2"/>
      </tp>
      <tp>
        <v>92.92</v>
        <stp/>
        <stp>##V3_BDPV12</stp>
        <stp>AIR FP Equity</stp>
        <stp>LAST_PRICE</stp>
        <stp>[Crispin Spreadsheet.xlsx]OEI!R83C7</stp>
        <tr r="G83" s="2"/>
      </tp>
      <tp>
        <v>20.32</v>
        <stp/>
        <stp>##V3_BDPV12</stp>
        <stp>CNP FP Equity</stp>
        <stp>LAST_PRICE</stp>
        <stp>[Crispin Spreadsheet.xlsx]OEI!R94C7</stp>
        <tr r="G94" s="2"/>
      </tp>
      <tp>
        <v>104.96</v>
        <stp/>
        <stp>##V3_BDPV12</stp>
        <stp>USDJPY Curncy</stp>
        <stp>LAST_PRICE</stp>
        <stp>[Crispin Spreadsheet.xlsx]OEI!R734C7</stp>
        <tr r="G734" s="2"/>
      </tp>
      <tp>
        <v>7.4</v>
        <stp/>
        <stp>##V3_BDPV12</stp>
        <stp>BLD AU Equity</stp>
        <stp>LAST_PRICE</stp>
        <stp>[Crispin Spreadsheet.xlsx]OEI!R13C7</stp>
        <tr r="G13" s="2"/>
      </tp>
      <tp>
        <v>10.32</v>
        <stp/>
        <stp>##V3_BDPV12</stp>
        <stp>RIG US Equity</stp>
        <stp>LAST_PRICE</stp>
        <stp>[Crispin Spreadsheet.xlsx]OEI!R691C7</stp>
        <tr r="G691" s="2"/>
      </tp>
      <tp>
        <v>457</v>
        <stp/>
        <stp>##V3_BDPV12</stp>
        <stp>ERF FP Equity</stp>
        <stp>LAST_PRICE</stp>
        <stp>[Crispin Spreadsheet.xlsx]OEI!R100C7</stp>
        <tr r="G100" s="2"/>
      </tp>
      <tp>
        <v>308.84500000000003</v>
        <stp/>
        <stp>##V3_BDPV12</stp>
        <stp>TDG US Equity</stp>
        <stp>LAST_PRICE</stp>
        <stp>[Crispin Spreadsheet.xlsx]OEI!R791C7</stp>
        <tr r="G791" s="2"/>
      </tp>
      <tp>
        <v>165.5</v>
        <stp/>
        <stp>##V3_BDPV12</stp>
        <stp>OBD LN Equity</stp>
        <stp>LAST_PRICE</stp>
        <stp>[Crispin Spreadsheet.xlsx]OEI!R512C7</stp>
        <tr r="G512" s="2"/>
      </tp>
      <tp>
        <v>27.26</v>
        <stp/>
        <stp>##V3_BDPV12</stp>
        <stp>BGN IM Equity</stp>
        <stp>LAST_PRICE</stp>
        <stp>[Crispin Spreadsheet.xlsx]OEI!R218C7</stp>
        <tr r="G218" s="2"/>
      </tp>
      <tp>
        <v>152</v>
        <stp/>
        <stp>##V3_BDPV12</stp>
        <stp>BOO LN Equity</stp>
        <stp>LAST_PRICE</stp>
        <stp>[Crispin Spreadsheet.xlsx]OEI!R419C7</stp>
        <tr r="G419" s="2"/>
      </tp>
      <tp>
        <v>35.24</v>
        <stp/>
        <stp>##V3_BDPV12</stp>
        <stp>FRO NO Equity</stp>
        <stp>LAST_PRICE</stp>
        <stp>[Crispin Spreadsheet.xlsx]OEI!R309C7</stp>
        <tr r="G309" s="2"/>
      </tp>
      <tp>
        <v>22.26</v>
        <stp/>
        <stp>##V3_BDPV12</stp>
        <stp>DEB LN Equity</stp>
        <stp>LAST_PRICE</stp>
        <stp>[Crispin Spreadsheet.xlsx]OEI!R444C7</stp>
        <tr r="G444" s="2"/>
      </tp>
      <tp>
        <v>117.4</v>
        <stp/>
        <stp>##V3_BDPV12</stp>
        <stp>EIG LN Equity</stp>
        <stp>LAST_PRICE</stp>
        <stp>[Crispin Spreadsheet.xlsx]OEI!R451C7</stp>
        <tr r="G451" s="2"/>
      </tp>
      <tp>
        <v>429</v>
        <stp/>
        <stp>##V3_BDPV12</stp>
        <stp>GKN LN Equity</stp>
        <stp>LAST_PRICE</stp>
        <stp>[Crispin Spreadsheet.xlsx]OEI!R458C7</stp>
        <tr r="G458" s="2"/>
      </tp>
      <tp>
        <v>327.62</v>
        <stp/>
        <stp>##V3_BDPV12</stp>
        <stp>CMG US Equity</stp>
        <stp>LAST_PRICE</stp>
        <stp>[Crispin Spreadsheet.xlsx]OEI!R611C7</stp>
        <tr r="G611" s="2"/>
      </tp>
      <tp>
        <v>18.805</v>
        <stp/>
        <stp>##V3_BDPV12</stp>
        <stp>VIE FP Equity</stp>
        <stp>LAST_PRICE</stp>
        <stp>[Crispin Spreadsheet.xlsx]OEI!R133C7</stp>
        <tr r="G133" s="2"/>
      </tp>
      <tp>
        <v>58.88</v>
        <stp/>
        <stp>##V3_BDPV12</stp>
        <stp>FAF US Equity</stp>
        <stp>LAST_PRICE</stp>
        <stp>[Crispin Spreadsheet.xlsx]OEI!R630C7</stp>
        <tr r="G630" s="2"/>
      </tp>
      <tp>
        <v>17.114999999999998</v>
        <stp/>
        <stp>##V3_BDPV12</stp>
        <stp>ELE SQ Equity</stp>
        <stp>LAST_PRICE</stp>
        <stp>[Crispin Spreadsheet.xlsx]OEI!R343C7</stp>
        <tr r="G343" s="2"/>
      </tp>
      <tp>
        <v>3.653</v>
        <stp/>
        <stp>##V3_BDPV12</stp>
        <stp>SRG IM Equity</stp>
        <stp>LAST_PRICE</stp>
        <stp>[Crispin Spreadsheet.xlsx]OEI!R231C7</stp>
        <tr r="G231" s="2"/>
      </tp>
      <tp>
        <v>7.15</v>
        <stp/>
        <stp>##V3_BDPV12</stp>
        <stp>POG LN Equity</stp>
        <stp>LAST_PRICE</stp>
        <stp>[Crispin Spreadsheet.xlsx]OEI!R521C7</stp>
        <tr r="G521" s="2"/>
      </tp>
      <tp>
        <v>529.20000000000005</v>
        <stp/>
        <stp>##V3_BDPV12</stp>
        <stp>RMG LN Equity</stp>
        <stp>LAST_PRICE</stp>
        <stp>[Crispin Spreadsheet.xlsx]OEI!R541C7</stp>
        <tr r="G541" s="2"/>
      </tp>
      <tp>
        <v>1055.5999999999999</v>
        <stp/>
        <stp>##V3_BDPV12</stp>
        <stp>GOOGL US Equity</stp>
        <stp>LAST_PRICE</stp>
        <stp>[Crispin Spreadsheet.xlsx]OEI!R593C7</stp>
        <tr r="G593" s="2"/>
      </tp>
      <tp>
        <v>30.76</v>
        <stp/>
        <stp>##V3_BDPV12</stp>
        <stp>FWONK US Equity</stp>
        <stp>LAST_PRICE</stp>
        <stp>[Crispin Spreadsheet.xlsx]OEI!R655C7</stp>
        <tr r="G655" s="2"/>
      </tp>
      <tp t="s">
        <v>JPY</v>
        <stp/>
        <stp>##V3_BDPV12</stp>
        <stp>6395 JT Equity</stp>
        <stp>CRNCY</stp>
        <stp>[Crispin Spreadsheet.xlsx]OEI!R281C4</stp>
        <tr r="D281" s="2"/>
      </tp>
      <tp t="s">
        <v>JPY</v>
        <stp/>
        <stp>##V3_BDPV12</stp>
        <stp>8604 JT Equity</stp>
        <stp>CRNCY</stp>
        <stp>[Crispin Spreadsheet.xlsx]OEI!R268C4</stp>
        <tr r="D268" s="2"/>
      </tp>
      <tp t="s">
        <v>EURO-BUND FUTURE  Jun18</v>
        <stp/>
        <stp>##V3_BDPV12</stp>
        <stp>RXA Comdty</stp>
        <stp>NAME</stp>
        <stp>[Crispin Spreadsheet.xlsx]OEI!R710C5</stp>
        <tr r="E710" s="2"/>
      </tp>
      <tp>
        <v>17.265999999999998</v>
        <stp/>
        <stp>##V3_BDHV12</stp>
        <stp>FCA IM Equity</stp>
        <stp>PX_CLOSE_1D</stp>
        <stp>09/03/2018</stp>
        <stp>09/03/2018</stp>
        <stp>[Crispin Spreadsheet.xlsx]OEI!R226C28</stp>
        <tr r="AB226" s="2"/>
      </tp>
      <tp>
        <v>32.1</v>
        <stp/>
        <stp>##V3_BDHV12</stp>
        <stp>HLAG GY Equity</stp>
        <stp>PX_CLOSE_1D</stp>
        <stp>09/03/2018</stp>
        <stp>09/03/2018</stp>
        <stp>[Crispin Spreadsheet.xlsx]OEI!R157C28</stp>
        <tr r="AB157" s="2"/>
      </tp>
      <tp>
        <v>97.32</v>
        <stp/>
        <stp>##V3_BDHV12</stp>
        <stp>NDA SS Equity</stp>
        <stp>PX_CLOSE_1D</stp>
        <stp>09/03/2018</stp>
        <stp>09/03/2018</stp>
        <stp>[Crispin Spreadsheet.xlsx]OEI!R361C28</stp>
        <tr r="AB361" s="2"/>
      </tp>
      <tp>
        <v>14.12</v>
        <stp/>
        <stp>##V3_BDHV12</stp>
        <stp>ORA FP Equity</stp>
        <stp>PX_CLOSE_1D</stp>
        <stp>09/03/2018</stp>
        <stp>09/03/2018</stp>
        <stp>[Crispin Spreadsheet.xlsx]OEI!R111C28</stp>
        <tr r="AB111" s="2"/>
      </tp>
      <tp>
        <v>27.29</v>
        <stp/>
        <stp>##V3_BDHV12</stp>
        <stp>LHA GY Equity</stp>
        <stp>PX_CLOSE_1D</stp>
        <stp>09/03/2018</stp>
        <stp>09/03/2018</stp>
        <stp>[Crispin Spreadsheet.xlsx]OEI!R152C28</stp>
        <tr r="AB152" s="2"/>
      </tp>
      <tp>
        <v>21.53</v>
        <stp/>
        <stp>##V3_BDHV12</stp>
        <stp>TKA GY Equity</stp>
        <stp>PX_CLOSE_1D</stp>
        <stp>09/03/2018</stp>
        <stp>09/03/2018</stp>
        <stp>[Crispin Spreadsheet.xlsx]OEI!R178C28</stp>
        <tr r="AB178" s="2"/>
      </tp>
      <tp>
        <v>107.42</v>
        <stp/>
        <stp>##V3_BDHV12</stp>
        <stp>BMA US Equity</stp>
        <stp>PX_CLOSE_1D</stp>
        <stp>09/03/2018</stp>
        <stp>09/03/2018</stp>
        <stp>[Crispin Spreadsheet.xlsx]OEI!R601C28</stp>
        <tr r="AB601" s="2"/>
      </tp>
      <tp>
        <v>52.74</v>
        <stp/>
        <stp>##V3_BDHV12</stp>
        <stp>CNA US Equity</stp>
        <stp>PX_CLOSE_1D</stp>
        <stp>09/03/2018</stp>
        <stp>09/03/2018</stp>
        <stp>[Crispin Spreadsheet.xlsx]OEI!R616C28</stp>
        <tr r="AB616" s="2"/>
      </tp>
      <tp>
        <v>136.1</v>
        <stp/>
        <stp>##V3_BDHV12</stp>
        <stp>ACA LN Equity</stp>
        <stp>PX_CLOSE_1D</stp>
        <stp>09/03/2018</stp>
        <stp>09/03/2018</stp>
        <stp>[Crispin Spreadsheet.xlsx]OEI!R401C28</stp>
        <tr r="AB401" s="2"/>
      </tp>
      <tp>
        <v>141.65</v>
        <stp/>
        <stp>##V3_BDHV12</stp>
        <stp>CNA LN Equity</stp>
        <stp>PX_CLOSE_1D</stp>
        <stp>09/03/2018</stp>
        <stp>09/03/2018</stp>
        <stp>[Crispin Spreadsheet.xlsx]OEI!R433C28</stp>
        <tr r="AB433" s="2"/>
      </tp>
      <tp>
        <v>634.20000000000005</v>
        <stp/>
        <stp>##V3_BDHV12</stp>
        <stp>RSA LN Equity</stp>
        <stp>PX_CLOSE_1D</stp>
        <stp>09/03/2018</stp>
        <stp>09/03/2018</stp>
        <stp>[Crispin Spreadsheet.xlsx]OEI!R542C28</stp>
        <tr r="AB542" s="2"/>
      </tp>
      <tp>
        <v>16.295000000000002</v>
        <stp/>
        <stp>##V3_BDHV12</stp>
        <stp>RYA LN Equity</stp>
        <stp>PX_CLOSE_1D</stp>
        <stp>09/03/2018</stp>
        <stp>09/03/2018</stp>
        <stp>[Crispin Spreadsheet.xlsx]OEI!R544C28</stp>
        <tr r="AB544" s="2"/>
      </tp>
      <tp>
        <v>5334</v>
        <stp/>
        <stp>##V3_BDHV12</stp>
        <stp>FERG LN Equity</stp>
        <stp>PX_CLOSE_1D</stp>
        <stp>09/03/2018</stp>
        <stp>09/03/2018</stp>
        <stp>[Crispin Spreadsheet.xlsx]OEI!R583C28</stp>
        <tr r="AB583" s="2"/>
      </tp>
      <tp>
        <v>119.166</v>
        <stp/>
        <stp>##V3_BDPV12</stp>
        <stp>HURLN 7.5 07/24/22 Corp</stp>
        <stp>LAST_PRICE</stp>
        <stp>[Crispin Spreadsheet.xlsx]OEI!R470C7</stp>
        <tr r="G470" s="2"/>
      </tp>
      <tp>
        <v>65.400000000000006</v>
        <stp/>
        <stp>##V3_BDHV12</stp>
        <stp>TUNG LN Equity</stp>
        <stp>PX_CLOSE_1D</stp>
        <stp>09/03/2018</stp>
        <stp>09/03/2018</stp>
        <stp>[Crispin Spreadsheet.xlsx]OEI!R574C28</stp>
        <tr r="AB574" s="2"/>
      </tp>
      <tp>
        <v>7.8455000000000004</v>
        <stp/>
        <stp>##V3_BDPV12</stp>
        <stp>USDHKD Curncy</stp>
        <stp>LAST_PRICE</stp>
        <stp>[Crispin Spreadsheet.xlsx]OEI!R735C7</stp>
        <tr r="G735" s="2"/>
      </tp>
      <tp>
        <v>12.73</v>
        <stp/>
        <stp>##V3_BDHV12</stp>
        <stp>SESG FP Equity</stp>
        <stp>PX_CLOSE_1D</stp>
        <stp>09/03/2018</stp>
        <stp>09/03/2018</stp>
        <stp>[Crispin Spreadsheet.xlsx]OEI!R122C28</stp>
        <tr r="AB122" s="2"/>
      </tp>
      <tp>
        <v>104.96</v>
        <stp/>
        <stp>##V3_BDPV12</stp>
        <stp>USDJPY Curncy</stp>
        <stp>LAST_PRICE</stp>
        <stp>[Crispin Spreadsheet.xlsx]OEI!R815C7</stp>
        <tr r="G815" s="2"/>
      </tp>
      <tp>
        <v>12.73</v>
        <stp/>
        <stp>##V3_BDHV12</stp>
        <stp>SESG FP Equity</stp>
        <stp>PX_CLOSE_1D</stp>
        <stp>09/03/2018</stp>
        <stp>09/03/2018</stp>
        <stp>[Crispin Spreadsheet.xlsx]OEI!R781C28</stp>
        <tr r="AB781" s="2"/>
      </tp>
      <tp>
        <v>17.489999999999998</v>
        <stp/>
        <stp>##V3_BDHV12</stp>
        <stp>UBSG SW Equity</stp>
        <stp>PX_CLOSE_1D</stp>
        <stp>09/03/2018</stp>
        <stp>09/03/2018</stp>
        <stp>[Crispin Spreadsheet.xlsx]OEI!R390C28</stp>
        <tr r="AB390" s="2"/>
      </tp>
      <tp>
        <v>350</v>
        <stp/>
        <stp>##V3_BDHV12</stp>
        <stp>STVG LN Equity</stp>
        <stp>PX_CLOSE_1D</stp>
        <stp>09/03/2018</stp>
        <stp>09/03/2018</stp>
        <stp>[Crispin Spreadsheet.xlsx]OEI!R563C28</stp>
        <tr r="AB563" s="2"/>
      </tp>
      <tp>
        <v>58.75</v>
        <stp/>
        <stp>##V3_BDPV12</stp>
        <stp>ENX FP Equity</stp>
        <stp>LAST_PRICE</stp>
        <stp>[Crispin Spreadsheet.xlsx]OEI!R101C7</stp>
        <tr r="G101" s="2"/>
      </tp>
      <tp>
        <v>46.78</v>
        <stp/>
        <stp>##V3_BDPV12</stp>
        <stp>NHY NO Equity</stp>
        <stp>LAST_PRICE</stp>
        <stp>[Crispin Spreadsheet.xlsx]OEI!R310C7</stp>
        <tr r="G310" s="2"/>
      </tp>
      <tp>
        <v>173.1</v>
        <stp/>
        <stp>##V3_BDPV12</stp>
        <stp>SKFB SS Equity</stp>
        <stp>LAST_PRICE</stp>
        <stp>[Crispin Spreadsheet.xlsx]OEI!R365C7</stp>
        <tr r="G365" s="2"/>
      </tp>
      <tp>
        <v>6.5000000000000002E-2</v>
        <stp/>
        <stp>##V3_BDPV12</stp>
        <stp>NADLQ US Equity</stp>
        <stp>LAST_PRICE</stp>
        <stp>[Crispin Spreadsheet.xlsx]OEI!R668C7</stp>
        <tr r="G668" s="2"/>
      </tp>
      <tp>
        <v>16.579999999999998</v>
        <stp/>
        <stp>##V3_BDPV12</stp>
        <stp>UBSG SW Equity</stp>
        <stp>LAST_PRICE</stp>
        <stp>[Crispin Spreadsheet.xlsx]OEI!R390C7</stp>
        <tr r="G390" s="2"/>
      </tp>
      <tp>
        <v>84.82</v>
        <stp/>
        <stp>##V3_BDPV12</stp>
        <stp>HEIA NA Equity</stp>
        <stp>LAST_PRICE</stp>
        <stp>[Crispin Spreadsheet.xlsx]OEI!R296C7</stp>
        <tr r="G296" s="2"/>
      </tp>
      <tp>
        <v>1627</v>
        <stp/>
        <stp>##V3_BDPV12</stp>
        <stp>1808 JT Equity</stp>
        <stp>PX_YEST_CLOSE</stp>
        <stp>[Crispin Spreadsheet.xlsx]OEI!R249C6</stp>
        <tr r="F249" s="2"/>
      </tp>
      <tp>
        <v>1191</v>
        <stp/>
        <stp>##V3_BDPV12</stp>
        <stp>3099 JT Equity</stp>
        <stp>PX_YEST_CLOSE</stp>
        <stp>[Crispin Spreadsheet.xlsx]OEI!R250C6</stp>
        <tr r="F250" s="2"/>
      </tp>
      <tp t="s">
        <v>HKD</v>
        <stp/>
        <stp>##V3_BDPV12</stp>
        <stp>2689 HK Equity</stp>
        <stp>CRNCY</stp>
        <stp>[Crispin Spreadsheet.xlsx]OEI!R200C4</stp>
        <tr r="D200" s="2"/>
      </tp>
      <tp>
        <v>317</v>
        <stp/>
        <stp>##V3_BDHV12</stp>
        <stp>NFLX US Equity</stp>
        <stp>PX_CLOSE_1D</stp>
        <stp>09/03/2018</stp>
        <stp>09/03/2018</stp>
        <stp>[Crispin Spreadsheet.xlsx]OEI!R665C28</stp>
        <tr r="AB665" s="2"/>
      </tp>
      <tp>
        <v>109.4</v>
        <stp/>
        <stp>##V3_BDPV12</stp>
        <stp>DSY FP Equity</stp>
        <stp>LAST_PRICE</stp>
        <stp>[Crispin Spreadsheet.xlsx]OEI!R97C7</stp>
        <tr r="G97" s="2"/>
      </tp>
      <tp>
        <v>87.28</v>
        <stp/>
        <stp>##V3_BDPV12</stp>
        <stp>ABI BB Equity</stp>
        <stp>LAST_PRICE</stp>
        <stp>[Crispin Spreadsheet.xlsx]OEI!R34C7</stp>
        <tr r="G34" s="2"/>
      </tp>
      <tp>
        <v>49.95</v>
        <stp/>
        <stp>##V3_BDPV12</stp>
        <stp>TDC DC Equity</stp>
        <stp>LAST_PRICE</stp>
        <stp>[Crispin Spreadsheet.xlsx]OEI!R63C7</stp>
        <tr r="G63" s="2"/>
      </tp>
      <tp>
        <v>2.9525000000000001</v>
        <stp/>
        <stp>##V3_BDPV12</stp>
        <stp>ISP IM Equity</stp>
        <stp>LAST_PRICE</stp>
        <stp>[Crispin Spreadsheet.xlsx]OEI!R228C7</stp>
        <tr r="G228" s="2"/>
      </tp>
      <tp>
        <v>148.85</v>
        <stp/>
        <stp>##V3_BDPV12</stp>
        <stp>SAND SS Equity</stp>
        <stp>LAST_PRICE</stp>
        <stp>[Crispin Spreadsheet.xlsx]OEI!R362C7</stp>
        <tr r="G362" s="2"/>
      </tp>
      <tp>
        <v>11300</v>
        <stp/>
        <stp>##V3_BDPV12</stp>
        <stp>OTP HB Equity</stp>
        <stp>LAST_PRICE</stp>
        <stp>[Crispin Spreadsheet.xlsx]OEI!R208C7</stp>
        <tr r="G208" s="2"/>
      </tp>
      <tp>
        <v>166.6</v>
        <stp/>
        <stp>##V3_BDPV12</stp>
        <stp>SKAB SS Equity</stp>
        <stp>LAST_PRICE</stp>
        <stp>[Crispin Spreadsheet.xlsx]OEI!R364C7</stp>
        <tr r="G364" s="2"/>
      </tp>
      <tp>
        <v>114.89</v>
        <stp/>
        <stp>##V3_BDPV12</stp>
        <stp>CVX US Equity</stp>
        <stp>LAST_PRICE</stp>
        <stp>[Crispin Spreadsheet.xlsx]OEI!R610C7</stp>
        <tr r="G610" s="2"/>
      </tp>
      <tp>
        <v>21.34</v>
        <stp/>
        <stp>##V3_BDPV12</stp>
        <stp>GGP US Equity</stp>
        <stp>LAST_PRICE</stp>
        <stp>[Crispin Spreadsheet.xlsx]OEI!R758C7</stp>
        <tr r="G758" s="2"/>
      </tp>
      <tp>
        <v>12.07</v>
        <stp/>
        <stp>##V3_BDPV12</stp>
        <stp>SESG FP Equity</stp>
        <stp>LAST_PRICE</stp>
        <stp>[Crispin Spreadsheet.xlsx]OEI!R781C7</stp>
        <tr r="G781" s="2"/>
      </tp>
      <tp>
        <v>85.57</v>
        <stp/>
        <stp>##V3_BDPV12</stp>
        <stp>RGLD US Equity</stp>
        <stp>LAST_PRICE</stp>
        <stp>[Crispin Spreadsheet.xlsx]OEI!R682C7</stp>
        <tr r="G682" s="2"/>
      </tp>
      <tp>
        <v>636.6</v>
        <stp/>
        <stp>##V3_BDPV12</stp>
        <stp>BLND LN Equity</stp>
        <stp>LAST_PRICE</stp>
        <stp>[Crispin Spreadsheet.xlsx]OEI!R422C7</stp>
        <tr r="G422" s="2"/>
      </tp>
      <tp>
        <v>204.35</v>
        <stp/>
        <stp>##V3_BDPV12</stp>
        <stp>BARC LN Equity</stp>
        <stp>LAST_PRICE</stp>
        <stp>[Crispin Spreadsheet.xlsx]OEI!R415C7</stp>
        <tr r="G415" s="2"/>
      </tp>
      <tp>
        <v>2153</v>
        <stp/>
        <stp>##V3_BDPV12</stp>
        <stp>GIVN SW Equity</stp>
        <stp>LAST_PRICE</stp>
        <stp>[Crispin Spreadsheet.xlsx]OEI!R378C7</stp>
        <tr r="G378" s="2"/>
      </tp>
      <tp>
        <v>254.2</v>
        <stp/>
        <stp>##V3_BDPV12</stp>
        <stp>LGEN LN Equity</stp>
        <stp>LAST_PRICE</stp>
        <stp>[Crispin Spreadsheet.xlsx]OEI!R498C7</stp>
        <tr r="G498" s="2"/>
      </tp>
      <tp>
        <v>624.9</v>
        <stp/>
        <stp>##V3_BDPV12</stp>
        <stp>8604 JT Equity</stp>
        <stp>PX_YEST_CLOSE</stp>
        <stp>[Crispin Spreadsheet.xlsx]OEI!R268C6</stp>
        <tr r="F268" s="2"/>
      </tp>
      <tp>
        <v>1589</v>
        <stp/>
        <stp>##V3_BDPV12</stp>
        <stp>6395 JT Equity</stp>
        <stp>PX_YEST_CLOSE</stp>
        <stp>[Crispin Spreadsheet.xlsx]OEI!R281C6</stp>
        <tr r="F281" s="2"/>
      </tp>
      <tp t="s">
        <v>GOLD 100 OZ FUTR  Jun18</v>
        <stp/>
        <stp>##V3_BDPV12</stp>
        <stp>GCA Comdty</stp>
        <stp>NAME</stp>
        <stp>[Crispin Spreadsheet.xlsx]OEI!R715C5</stp>
        <tr r="E715" s="2"/>
      </tp>
      <tp>
        <v>67.5</v>
        <stp/>
        <stp>##V3_BDHV12</stp>
        <stp>LLOY LN Equity</stp>
        <stp>PX_CLOSE_1D</stp>
        <stp>09/03/2018</stp>
        <stp>09/03/2018</stp>
        <stp>[Crispin Spreadsheet.xlsx]OEI!R499C28</stp>
        <tr r="AB499" s="2"/>
      </tp>
      <tp>
        <v>43.68</v>
        <stp/>
        <stp>##V3_BDHV12</stp>
        <stp>EBAY US Equity</stp>
        <stp>PX_CLOSE_1D</stp>
        <stp>09/03/2018</stp>
        <stp>09/03/2018</stp>
        <stp>[Crispin Spreadsheet.xlsx]OEI!R625C28</stp>
        <tr r="AB625" s="2"/>
      </tp>
      <tp>
        <v>19.32</v>
        <stp/>
        <stp>##V3_BDHV12</stp>
        <stp>COTY US Equity</stp>
        <stp>PX_CLOSE_1D</stp>
        <stp>09/03/2018</stp>
        <stp>09/03/2018</stp>
        <stp>[Crispin Spreadsheet.xlsx]OEI!R617C28</stp>
        <tr r="AB617" s="2"/>
      </tp>
      <tp>
        <v>1644</v>
        <stp/>
        <stp>##V3_BDHV12</stp>
        <stp>BRBY LN Equity</stp>
        <stp>PX_CLOSE_1D</stp>
        <stp>09/03/2018</stp>
        <stp>09/03/2018</stp>
        <stp>[Crispin Spreadsheet.xlsx]OEI!R426C28</stp>
        <tr r="AB426" s="2"/>
      </tp>
      <tp>
        <v>144.1</v>
        <stp/>
        <stp>##V3_BDHV12</stp>
        <stp>SECUB SS Equity</stp>
        <stp>PX_CLOSE_1D</stp>
        <stp>09/03/2018</stp>
        <stp>09/03/2018</stp>
        <stp>[Crispin Spreadsheet.xlsx]OEI!R363C28</stp>
        <tr r="AB363" s="2"/>
      </tp>
      <tp>
        <v>241.8</v>
        <stp/>
        <stp>##V3_BDHV12</stp>
        <stp>SBRY LN Equity</stp>
        <stp>PX_CLOSE_1D</stp>
        <stp>09/03/2018</stp>
        <stp>09/03/2018</stp>
        <stp>[Crispin Spreadsheet.xlsx]OEI!R489C28</stp>
        <tr r="AB489" s="2"/>
      </tp>
      <tp>
        <v>403.6</v>
        <stp/>
        <stp>##V3_BDPV12</stp>
        <stp>UHR SW Equity</stp>
        <stp>LAST_PRICE</stp>
        <stp>[Crispin Spreadsheet.xlsx]OEI!R389C7</stp>
        <tr r="G389" s="2"/>
      </tp>
      <tp>
        <v>109.7</v>
        <stp/>
        <stp>##V3_BDPV12</stp>
        <stp>SUBC NO Equity</stp>
        <stp>LAST_PRICE</stp>
        <stp>[Crispin Spreadsheet.xlsx]OEI!R316C7</stp>
        <tr r="G316" s="2"/>
      </tp>
      <tp>
        <v>12.07</v>
        <stp/>
        <stp>##V3_BDPV12</stp>
        <stp>SESG FP Equity</stp>
        <stp>LAST_PRICE</stp>
        <stp>[Crispin Spreadsheet.xlsx]OEI!R122C7</stp>
        <tr r="G122" s="2"/>
      </tp>
      <tp>
        <v>59.46</v>
        <stp/>
        <stp>##V3_BDPV12</stp>
        <stp>AMS SQ Equity</stp>
        <stp>LAST_PRICE</stp>
        <stp>[Crispin Spreadsheet.xlsx]OEI!R338C7</stp>
        <tr r="G338" s="2"/>
      </tp>
      <tp>
        <v>17.829999999999998</v>
        <stp/>
        <stp>##V3_BDPV12</stp>
        <stp>FCX US Equity</stp>
        <stp>LAST_PRICE</stp>
        <stp>[Crispin Spreadsheet.xlsx]OEI!R633C7</stp>
        <tr r="G633" s="2"/>
      </tp>
      <tp>
        <v>20.149999999999999</v>
        <stp/>
        <stp>##V3_BDPV12</stp>
        <stp>HTZ US Equity</stp>
        <stp>LAST_PRICE</stp>
        <stp>[Crispin Spreadsheet.xlsx]OEI!R641C7</stp>
        <tr r="G641" s="2"/>
      </tp>
      <tp>
        <v>254.6</v>
        <stp/>
        <stp>##V3_BDPV12</stp>
        <stp>RBS LN Equity</stp>
        <stp>LAST_PRICE</stp>
        <stp>[Crispin Spreadsheet.xlsx]OEI!R538C7</stp>
        <tr r="G538" s="2"/>
      </tp>
      <tp>
        <v>22.9</v>
        <stp/>
        <stp>##V3_BDPV12</stp>
        <stp>TCS LI Equity</stp>
        <stp>LAST_PRICE</stp>
        <stp>[Crispin Spreadsheet.xlsx]OEI!R788C7</stp>
        <tr r="G788" s="2"/>
      </tp>
      <tp>
        <v>219.25</v>
        <stp/>
        <stp>##V3_BDPV12</stp>
        <stp>BT/A LN Equity</stp>
        <stp>LAST_PRICE</stp>
        <stp>[Crispin Spreadsheet.xlsx]OEI!R424C7</stp>
        <tr r="G424" s="2"/>
      </tp>
      <tp>
        <v>64.114999999999995</v>
        <stp/>
        <stp>##V3_BDPV12</stp>
        <stp>GGAL US Equity</stp>
        <stp>LAST_PRICE</stp>
        <stp>[Crispin Spreadsheet.xlsx]OEI!R639C7</stp>
        <tr r="G639" s="2"/>
      </tp>
      <tp>
        <v>185.45</v>
        <stp/>
        <stp>##V3_BDPV12</stp>
        <stp>SWEDA SS Equity</stp>
        <stp>LAST_PRICE</stp>
        <stp>[Crispin Spreadsheet.xlsx]OEI!R367C7</stp>
        <tr r="G367" s="2"/>
      </tp>
      <tp>
        <v>22.6</v>
        <stp/>
        <stp>##V3_BDPV12</stp>
        <stp>OTPD LI Equity</stp>
        <stp>LAST_PRICE</stp>
        <stp>[Crispin Spreadsheet.xlsx]OEI!R511C7</stp>
        <tr r="G511" s="2"/>
      </tp>
      <tp>
        <v>205.6</v>
        <stp/>
        <stp>##V3_BDPV12</stp>
        <stp>LUPE SS Equity</stp>
        <stp>LAST_PRICE</stp>
        <stp>[Crispin Spreadsheet.xlsx]OEI!R360C7</stp>
        <tr r="G360" s="2"/>
      </tp>
      <tp>
        <v>64.16</v>
        <stp/>
        <stp>##V3_BDPV12</stp>
        <stp>BN FP Equity</stp>
        <stp>LAST_PRICE</stp>
        <stp>[Crispin Spreadsheet.xlsx]OEI!R96C7</stp>
        <tr r="G96" s="2"/>
      </tp>
      <tp>
        <v>14615</v>
        <stp/>
        <stp>##V3_BDPV12</stp>
        <stp>6981 JT Equity</stp>
        <stp>PX_YEST_CLOSE</stp>
        <stp>[Crispin Spreadsheet.xlsx]OEI!R263C6</stp>
        <tr r="F263" s="2"/>
      </tp>
      <tp>
        <v>2606</v>
        <stp/>
        <stp>##V3_BDPV12</stp>
        <stp>7181 JT Equity</stp>
        <stp>PX_YEST_CLOSE</stp>
        <stp>[Crispin Spreadsheet.xlsx]OEI!R253C6</stp>
        <tr r="F253" s="2"/>
      </tp>
      <tp>
        <v>5130</v>
        <stp/>
        <stp>##V3_BDPV12</stp>
        <stp>2331 JT Equity</stp>
        <stp>PX_YEST_CLOSE</stp>
        <stp>[Crispin Spreadsheet.xlsx]OEI!R278C6</stp>
        <tr r="F278" s="2"/>
      </tp>
      <tp>
        <v>4480</v>
        <stp/>
        <stp>##V3_BDPV12</stp>
        <stp>3382 JT Equity</stp>
        <stp>PX_YEST_CLOSE</stp>
        <stp>[Crispin Spreadsheet.xlsx]OEI!R273C6</stp>
        <tr r="F273" s="2"/>
      </tp>
      <tp>
        <v>6580</v>
        <stp/>
        <stp>##V3_BDPV12</stp>
        <stp>6383 JT Equity</stp>
        <stp>PX_YEST_CLOSE</stp>
        <stp>[Crispin Spreadsheet.xlsx]OEI!R243C6</stp>
        <tr r="F243" s="2"/>
      </tp>
      <tp>
        <v>21.31</v>
        <stp/>
        <stp>##V3_BDPV12</stp>
        <stp>CS FP Equity</stp>
        <stp>LAST_PRICE</stp>
        <stp>[Crispin Spreadsheet.xlsx]OEI!R87C7</stp>
        <tr r="G87" s="2"/>
      </tp>
      <tp t="s">
        <v>WTI CRUDE FUTURE  May18</v>
        <stp/>
        <stp>##V3_BDPV12</stp>
        <stp>CLA Comdty</stp>
        <stp>NAME</stp>
        <stp>[Crispin Spreadsheet.xlsx]OEI!R719C5</stp>
        <tr r="E719" s="2"/>
      </tp>
      <tp>
        <v>49.04</v>
        <stp/>
        <stp>##V3_BDHV12</stp>
        <stp>SSABA SS Equity</stp>
        <stp>PX_CLOSE_1D</stp>
        <stp>09/03/2018</stp>
        <stp>09/03/2018</stp>
        <stp>[Crispin Spreadsheet.xlsx]OEI!R366C28</stp>
        <tr r="AB366" s="2"/>
      </tp>
      <tp>
        <v>210.4</v>
        <stp/>
        <stp>##V3_BDHV12</stp>
        <stp>SWEDA SS Equity</stp>
        <stp>PX_CLOSE_1D</stp>
        <stp>09/03/2018</stp>
        <stp>09/03/2018</stp>
        <stp>[Crispin Spreadsheet.xlsx]OEI!R367C28</stp>
        <tr r="AB367" s="2"/>
      </tp>
      <tp>
        <v>120.29</v>
        <stp/>
        <stp>##V3_BDPV12</stp>
        <stp>SAFM US Equity</stp>
        <stp>LAST_PRICE</stp>
        <stp>[Crispin Spreadsheet.xlsx]OEI!R779C7</stp>
        <tr r="G779" s="2"/>
      </tp>
      <tp>
        <v>195.6</v>
        <stp/>
        <stp>##V3_BDPV12</stp>
        <stp>ADS GY Equity</stp>
        <stp>LAST_PRICE</stp>
        <stp>[Crispin Spreadsheet.xlsx]OEI!R139C7</stp>
        <tr r="G139" s="2"/>
      </tp>
      <tp>
        <v>22.18</v>
        <stp/>
        <stp>##V3_BDPV12</stp>
        <stp>IFX GY Equity</stp>
        <stp>LAST_PRICE</stp>
        <stp>[Crispin Spreadsheet.xlsx]OEI!R162C7</stp>
        <tr r="G162" s="2"/>
      </tp>
      <tp>
        <v>310</v>
        <stp/>
        <stp>##V3_BDPV12</stp>
        <stp>STVG LN Equity</stp>
        <stp>LAST_PRICE</stp>
        <stp>[Crispin Spreadsheet.xlsx]OEI!R563C7</stp>
        <tr r="G563" s="2"/>
      </tp>
      <tp>
        <v>321.10000000000002</v>
        <stp/>
        <stp>##V3_BDPV12</stp>
        <stp>YAR NO Equity</stp>
        <stp>LAST_PRICE</stp>
        <stp>[Crispin Spreadsheet.xlsx]OEI!R318C7</stp>
        <tr r="G318" s="2"/>
      </tp>
      <tp>
        <v>1308</v>
        <stp/>
        <stp>##V3_BDPV12</stp>
        <stp>SKY LN Equity</stp>
        <stp>LAST_PRICE</stp>
        <stp>[Crispin Spreadsheet.xlsx]OEI!R553C7</stp>
        <tr r="G553" s="2"/>
      </tp>
      <tp>
        <v>40.85</v>
        <stp/>
        <stp>##V3_BDPV12</stp>
        <stp>MAS US Equity</stp>
        <stp>LAST_PRICE</stp>
        <stp>[Crispin Spreadsheet.xlsx]OEI!R659C7</stp>
        <tr r="G659" s="2"/>
      </tp>
      <tp>
        <v>30.855</v>
        <stp/>
        <stp>##V3_BDPV12</stp>
        <stp>PHIA NA Equity</stp>
        <stp>LAST_PRICE</stp>
        <stp>[Crispin Spreadsheet.xlsx]OEI!R765C7</stp>
        <tr r="G765" s="2"/>
      </tp>
      <tp>
        <v>45.61</v>
        <stp/>
        <stp>##V3_BDPV12</stp>
        <stp>SSABA SS Equity</stp>
        <stp>LAST_PRICE</stp>
        <stp>[Crispin Spreadsheet.xlsx]OEI!R366C7</stp>
        <tr r="G366" s="2"/>
      </tp>
      <tp>
        <v>5216</v>
        <stp/>
        <stp>##V3_BDPV12</stp>
        <stp>FERG LN Equity</stp>
        <stp>LAST_PRICE</stp>
        <stp>[Crispin Spreadsheet.xlsx]OEI!R583C7</stp>
        <tr r="G583" s="2"/>
      </tp>
      <tp>
        <v>4984</v>
        <stp/>
        <stp>##V3_BDPV12</stp>
        <stp>NXT LN Equity</stp>
        <stp>LAST_PRICE</stp>
        <stp>[Crispin Spreadsheet.xlsx]OEI!R509C7</stp>
        <tr r="G509" s="2"/>
      </tp>
      <tp>
        <v>27.25</v>
        <stp/>
        <stp>##V3_BDPV12</stp>
        <stp>AGY LN Equity</stp>
        <stp>LAST_PRICE</stp>
        <stp>[Crispin Spreadsheet.xlsx]OEI!R404C7</stp>
        <tr r="G404" s="2"/>
      </tp>
      <tp>
        <v>269.7</v>
        <stp/>
        <stp>##V3_BDPV12</stp>
        <stp>BBY LN Equity</stp>
        <stp>LAST_PRICE</stp>
        <stp>[Crispin Spreadsheet.xlsx]OEI!R414C7</stp>
        <tr r="G414" s="2"/>
      </tp>
      <tp>
        <v>25.08</v>
        <stp/>
        <stp>##V3_BDPV12</stp>
        <stp>ITX SQ Equity</stp>
        <stp>LAST_PRICE</stp>
        <stp>[Crispin Spreadsheet.xlsx]OEI!R345C7</stp>
        <tr r="G345" s="2"/>
      </tp>
      <tp>
        <v>2444</v>
        <stp/>
        <stp>##V3_BDPV12</stp>
        <stp>VCT LN Equity</stp>
        <stp>LAST_PRICE</stp>
        <stp>[Crispin Spreadsheet.xlsx]OEI!R579C7</stp>
        <tr r="G579" s="2"/>
      </tp>
      <tp>
        <v>25.45</v>
        <stp/>
        <stp>##V3_BDPV12</stp>
        <stp>RDSA NA Equity</stp>
        <stp>LAST_PRICE</stp>
        <stp>[Crispin Spreadsheet.xlsx]OEI!R302C7</stp>
        <tr r="G302" s="2"/>
      </tp>
      <tp>
        <v>61.9</v>
        <stp/>
        <stp>##V3_BDPV12</stp>
        <stp>TUNG LN Equity</stp>
        <stp>LAST_PRICE</stp>
        <stp>[Crispin Spreadsheet.xlsx]OEI!R574C7</stp>
        <tr r="G574" s="2"/>
      </tp>
      <tp>
        <v>16.754999999999999</v>
        <stp/>
        <stp>##V3_BDPV12</stp>
        <stp>CA FP Equity</stp>
        <stp>LAST_PRICE</stp>
        <stp>[Crispin Spreadsheet.xlsx]OEI!R91C7</stp>
        <tr r="G91" s="2"/>
      </tp>
      <tp>
        <v>24</v>
        <stp/>
        <stp>##V3_BDPV12</stp>
        <stp>UN01 GY Equity</stp>
        <stp>PX_YEST_CLOSE</stp>
        <stp>[Crispin Spreadsheet.xlsx]OEI!R180C6</stp>
        <tr r="F180" s="2"/>
      </tp>
      <tp>
        <v>20.05</v>
        <stp/>
        <stp>##V3_BDHV12</stp>
        <stp>HTZ US Equity</stp>
        <stp>PX_CLOSE_1D</stp>
        <stp>09/03/2018</stp>
        <stp>09/03/2018</stp>
        <stp>[Crispin Spreadsheet.xlsx]OEI!R641C28</stp>
        <tr r="AB641" s="2"/>
      </tp>
      <tp>
        <v>1.236</v>
        <stp/>
        <stp>##V3_BDPV12</stp>
        <stp>EURUSD Curncy</stp>
        <stp>LAST_PRICE</stp>
        <stp>[Crispin Spreadsheet.xlsx]OEI!R808C7</stp>
        <tr r="G808" s="2"/>
      </tp>
      <tp>
        <v>20.05</v>
        <stp/>
        <stp>##V3_BDHV12</stp>
        <stp>HTZ US Equity</stp>
        <stp>PX_CLOSE_1D</stp>
        <stp>09/03/2018</stp>
        <stp>09/03/2018</stp>
        <stp>[Crispin Spreadsheet.xlsx]OEI!R759C28</stp>
        <tr r="AB759" s="2"/>
      </tp>
      <tp>
        <v>89.29</v>
        <stp/>
        <stp>##V3_BDPV12</stp>
        <stp>FNV CN Equity</stp>
        <stp>LAST_PRICE</stp>
        <stp>[Crispin Spreadsheet.xlsx]OEI!R50C7</stp>
        <tr r="G50" s="2"/>
      </tp>
      <tp>
        <v>0.87409999999999999</v>
        <stp/>
        <stp>##V3_BDPV12</stp>
        <stp>EURGBP Curncy</stp>
        <stp>LAST_PRICE</stp>
        <stp>[Crispin Spreadsheet.xlsx]OEI!R728C7</stp>
        <tr r="G728" s="2"/>
      </tp>
      <tp>
        <v>151.65</v>
        <stp/>
        <stp>##V3_BDHV12</stp>
        <stp>VOLVB SS Equity</stp>
        <stp>PX_CLOSE_1D</stp>
        <stp>09/03/2018</stp>
        <stp>09/03/2018</stp>
        <stp>[Crispin Spreadsheet.xlsx]OEI!R369C28</stp>
        <tr r="AB369" s="2"/>
      </tp>
      <tp>
        <v>2.4750000000000001</v>
        <stp/>
        <stp>##V3_BDPV12</stp>
        <stp>WFT US Equity</stp>
        <stp>LAST_PRICE</stp>
        <stp>[Crispin Spreadsheet.xlsx]OEI!R798C7</stp>
        <tr r="G798" s="2"/>
      </tp>
      <tp>
        <v>1908</v>
        <stp/>
        <stp>##V3_BDPV12</stp>
        <stp>AHT LN Equity</stp>
        <stp>LAST_PRICE</stp>
        <stp>[Crispin Spreadsheet.xlsx]OEI!R408C7</stp>
        <tr r="G408" s="2"/>
      </tp>
      <tp>
        <v>2248.5</v>
        <stp/>
        <stp>##V3_BDPV12</stp>
        <stp>RDSB LN Equity</stp>
        <stp>LAST_PRICE</stp>
        <stp>[Crispin Spreadsheet.xlsx]OEI!R540C7</stp>
        <tr r="G540" s="2"/>
      </tp>
      <tp>
        <v>139.05000000000001</v>
        <stp/>
        <stp>##V3_BDPV12</stp>
        <stp>SECUB SS Equity</stp>
        <stp>LAST_PRICE</stp>
        <stp>[Crispin Spreadsheet.xlsx]OEI!R363C7</stp>
        <tr r="G363" s="2"/>
      </tp>
      <tp>
        <v>65.77</v>
        <stp/>
        <stp>##V3_BDPV12</stp>
        <stp>MSCC US Equity</stp>
        <stp>LAST_PRICE</stp>
        <stp>[Crispin Spreadsheet.xlsx]OEI!R661C7</stp>
        <tr r="G661" s="2"/>
      </tp>
      <tp>
        <v>9.0079999999999991</v>
        <stp/>
        <stp>##V3_BDPV12</stp>
        <stp>AF FP Equity</stp>
        <stp>LAST_PRICE</stp>
        <stp>[Crispin Spreadsheet.xlsx]OEI!R82C7</stp>
        <tr r="G82" s="2"/>
      </tp>
      <tp>
        <v>826</v>
        <stp/>
        <stp>##V3_BDPV12</stp>
        <stp>8848 JT Equity</stp>
        <stp>PX_YEST_CLOSE</stp>
        <stp>[Crispin Spreadsheet.xlsx]OEI!R258C6</stp>
        <tr r="F258" s="2"/>
      </tp>
      <tp>
        <v>8503</v>
        <stp/>
        <stp>##V3_BDPV12</stp>
        <stp>9984 JT Equity</stp>
        <stp>PX_YEST_CLOSE</stp>
        <stp>[Crispin Spreadsheet.xlsx]OEI!R784C6</stp>
        <tr r="F784" s="2"/>
      </tp>
      <tp t="s">
        <v>SUGAR #11 (WORLD) May18</v>
        <stp/>
        <stp>##V3_BDPV12</stp>
        <stp>SBA Comdty</stp>
        <stp>NAME</stp>
        <stp>[Crispin Spreadsheet.xlsx]OEI!R720C5</stp>
        <tr r="E720" s="2"/>
      </tp>
      <tp>
        <v>3.09</v>
        <stp/>
        <stp>##V3_BDPV12</stp>
        <stp>MTS AU Equity</stp>
        <stp>LAST_PRICE</stp>
        <stp>[Crispin Spreadsheet.xlsx]OEI!R20C7</stp>
        <tr r="G20" s="2"/>
      </tp>
      <tp>
        <v>1.6006</v>
        <stp/>
        <stp>##V3_BDPV12</stp>
        <stp>EURAUD Curncy</stp>
        <stp>LAST_PRICE</stp>
        <stp>[Crispin Spreadsheet.xlsx]OEI!R729C7</stp>
        <tr r="G729" s="2"/>
      </tp>
      <tp>
        <v>222</v>
        <stp/>
        <stp>##V3_BDPV12</stp>
        <stp>WDH DC Equity</stp>
        <stp>LAST_PRICE</stp>
        <stp>[Crispin Spreadsheet.xlsx]OEI!R66C7</stp>
        <tr r="G66" s="2"/>
      </tp>
      <tp>
        <v>147.41</v>
        <stp/>
        <stp>##V3_BDPV12</stp>
        <stp>ALV US Equity</stp>
        <stp>LAST_PRICE</stp>
        <stp>[Crispin Spreadsheet.xlsx]OEI!R599C7</stp>
        <tr r="G599" s="2"/>
      </tp>
      <tp>
        <v>11.22</v>
        <stp/>
        <stp>##V3_BDPV12</stp>
        <stp>ACX SQ Equity</stp>
        <stp>LAST_PRICE</stp>
        <stp>[Crispin Spreadsheet.xlsx]OEI!R337C7</stp>
        <tr r="G337" s="2"/>
      </tp>
      <tp>
        <v>30.855</v>
        <stp/>
        <stp>##V3_BDPV12</stp>
        <stp>PHIA NA Equity</stp>
        <stp>LAST_PRICE</stp>
        <stp>[Crispin Spreadsheet.xlsx]OEI!R300C7</stp>
        <tr r="G300" s="2"/>
      </tp>
      <tp>
        <v>306.435</v>
        <stp/>
        <stp>##V3_BDPV12</stp>
        <stp>TSLA US Equity</stp>
        <stp>LAST_PRICE</stp>
        <stp>[Crispin Spreadsheet.xlsx]OEI!R790C7</stp>
        <tr r="G790" s="2"/>
      </tp>
      <tp>
        <v>31.88</v>
        <stp/>
        <stp>##V3_BDPV12</stp>
        <stp>CLAB SS Equity</stp>
        <stp>LAST_PRICE</stp>
        <stp>[Crispin Spreadsheet.xlsx]OEI!R353C7</stp>
        <tr r="G353" s="2"/>
      </tp>
      <tp>
        <v>239.42</v>
        <stp/>
        <stp>##V3_BDPV12</stp>
        <stp>NVDA US Equity</stp>
        <stp>LAST_PRICE</stp>
        <stp>[Crispin Spreadsheet.xlsx]OEI!R670C7</stp>
        <tr r="G670" s="2"/>
      </tp>
      <tp>
        <v>509</v>
        <stp/>
        <stp>##V3_BDPV12</stp>
        <stp>4689 JT Equity</stp>
        <stp>PX_YEST_CLOSE</stp>
        <stp>[Crispin Spreadsheet.xlsx]OEI!R287C6</stp>
        <tr r="F287" s="2"/>
      </tp>
      <tp>
        <v>44.5</v>
        <stp/>
        <stp>##V3_BDPV12</stp>
        <stp>AC FP Equity</stp>
        <stp>LAST_PRICE</stp>
        <stp>[Crispin Spreadsheet.xlsx]OEI!R81C7</stp>
        <tr r="G81" s="2"/>
      </tp>
      <tp t="s">
        <v>HKD</v>
        <stp/>
        <stp>##V3_BDPV12</stp>
        <stp>2899 HK Equity</stp>
        <stp>CRNCY</stp>
        <stp>[Crispin Spreadsheet.xlsx]OEI!R197C4</stp>
        <tr r="D197" s="2"/>
      </tp>
      <tp>
        <v>2231</v>
        <stp/>
        <stp>##V3_BDPV12</stp>
        <stp>8871 JT Equity</stp>
        <stp>PX_YEST_CLOSE</stp>
        <stp>[Crispin Spreadsheet.xlsx]OEI!R248C6</stp>
        <tr r="F248" s="2"/>
      </tp>
      <tp>
        <v>1431</v>
        <stp/>
        <stp>##V3_BDPV12</stp>
        <stp>7261 JT Equity</stp>
        <stp>PX_YEST_CLOSE</stp>
        <stp>[Crispin Spreadsheet.xlsx]OEI!R259C6</stp>
        <tr r="F259" s="2"/>
      </tp>
      <tp>
        <v>23.95</v>
        <stp/>
        <stp>##V3_BDHV12</stp>
        <stp>ITX SQ Equity</stp>
        <stp>PX_CLOSE_1D</stp>
        <stp>09/03/2018</stp>
        <stp>09/03/2018</stp>
        <stp>[Crispin Spreadsheet.xlsx]OEI!R345C28</stp>
        <tr r="AB345" s="2"/>
      </tp>
      <tp>
        <v>12.135</v>
        <stp/>
        <stp>##V3_BDHV12</stp>
        <stp>ACX SQ Equity</stp>
        <stp>PX_CLOSE_1D</stp>
        <stp>09/03/2018</stp>
        <stp>09/03/2018</stp>
        <stp>[Crispin Spreadsheet.xlsx]OEI!R337C28</stp>
        <tr r="AB337" s="2"/>
      </tp>
      <tp>
        <v>23.32</v>
        <stp/>
        <stp>##V3_BDHV12</stp>
        <stp>IFX GY Equity</stp>
        <stp>PX_CLOSE_1D</stp>
        <stp>09/03/2018</stp>
        <stp>09/03/2018</stp>
        <stp>[Crispin Spreadsheet.xlsx]OEI!R162C28</stp>
        <tr r="AB162" s="2"/>
      </tp>
      <tp>
        <v>59.6</v>
        <stp/>
        <stp>##V3_BDHV12</stp>
        <stp>ENX FP Equity</stp>
        <stp>PX_CLOSE_1D</stp>
        <stp>09/03/2018</stp>
        <stp>09/03/2018</stp>
        <stp>[Crispin Spreadsheet.xlsx]OEI!R101C28</stp>
        <tr r="AB101" s="2"/>
      </tp>
      <tp>
        <v>47.56</v>
        <stp/>
        <stp>##V3_BDHV12</stp>
        <stp>KNX US Equity</stp>
        <stp>PX_CLOSE_1D</stp>
        <stp>09/03/2018</stp>
        <stp>09/03/2018</stp>
        <stp>[Crispin Spreadsheet.xlsx]OEI!R649C28</stp>
        <tr r="AB649" s="2"/>
      </tp>
      <tp>
        <v>27.82</v>
        <stp/>
        <stp>##V3_BDHV12</stp>
        <stp>LPX US Equity</stp>
        <stp>PX_CLOSE_1D</stp>
        <stp>09/03/2018</stp>
        <stp>09/03/2018</stp>
        <stp>[Crispin Spreadsheet.xlsx]OEI!R656C28</stp>
        <tr r="AB656" s="2"/>
      </tp>
      <tp>
        <v>17.87</v>
        <stp/>
        <stp>##V3_BDHV12</stp>
        <stp>FCX US Equity</stp>
        <stp>PX_CLOSE_1D</stp>
        <stp>09/03/2018</stp>
        <stp>09/03/2018</stp>
        <stp>[Crispin Spreadsheet.xlsx]OEI!R633C28</stp>
        <tr r="AB633" s="2"/>
      </tp>
      <tp>
        <v>113.35</v>
        <stp/>
        <stp>##V3_BDHV12</stp>
        <stp>CVX US Equity</stp>
        <stp>PX_CLOSE_1D</stp>
        <stp>09/03/2018</stp>
        <stp>09/03/2018</stp>
        <stp>[Crispin Spreadsheet.xlsx]OEI!R610C28</stp>
        <tr r="AB610" s="2"/>
      </tp>
      <tp>
        <v>1.4139999999999999</v>
        <stp/>
        <stp>##V3_BDPV12</stp>
        <stp>GBPUSD Curncy</stp>
        <stp>LAST_PRICE</stp>
        <stp>[Crispin Spreadsheet.xlsx]OEI!R828C7</stp>
        <tr r="G828" s="2"/>
      </tp>
      <tp>
        <v>281</v>
        <stp/>
        <stp>##V3_BDHV12</stp>
        <stp>DRX LN Equity</stp>
        <stp>PX_CLOSE_1D</stp>
        <stp>09/03/2018</stp>
        <stp>09/03/2018</stp>
        <stp>[Crispin Spreadsheet.xlsx]OEI!R448C28</stp>
        <tr r="AB448" s="2"/>
      </tp>
      <tp>
        <v>1475</v>
        <stp/>
        <stp>##V3_BDHV12</stp>
        <stp>HSX LN Equity</stp>
        <stp>PX_CLOSE_1D</stp>
        <stp>09/03/2018</stp>
        <stp>09/03/2018</stp>
        <stp>[Crispin Spreadsheet.xlsx]OEI!R466C28</stp>
        <tr r="AB466" s="2"/>
      </tp>
      <tp>
        <v>7.0999999999999994E-2</v>
        <stp/>
        <stp>##V3_BDPV12</stp>
        <stp>SVH AU Equity</stp>
        <stp>LAST_PRICE</stp>
        <stp>[Crispin Spreadsheet.xlsx]OEI!R21C7</stp>
        <tr r="G21" s="2"/>
      </tp>
      <tp>
        <v>110.75</v>
        <stp/>
        <stp>##V3_BDPV12</stp>
        <stp>ATO FP Equity</stp>
        <stp>LAST_PRICE</stp>
        <stp>[Crispin Spreadsheet.xlsx]OEI!R86C7</stp>
        <tr r="G86" s="2"/>
      </tp>
      <tp>
        <v>1449</v>
        <stp/>
        <stp>##V3_BDPV12</stp>
        <stp>HSX LN Equity</stp>
        <stp>LAST_PRICE</stp>
        <stp>[Crispin Spreadsheet.xlsx]OEI!R466C7</stp>
        <tr r="G466" s="2"/>
      </tp>
      <tp>
        <v>166.6</v>
        <stp/>
        <stp>##V3_BDPV12</stp>
        <stp>SKAB SS Equity</stp>
        <stp>LAST_PRICE</stp>
        <stp>[Crispin Spreadsheet.xlsx]OEI!R782C7</stp>
        <tr r="G782" s="2"/>
      </tp>
      <tp>
        <v>28.36</v>
        <stp/>
        <stp>##V3_BDPV12</stp>
        <stp>LPX US Equity</stp>
        <stp>LAST_PRICE</stp>
        <stp>[Crispin Spreadsheet.xlsx]OEI!R656C7</stp>
        <tr r="G656" s="2"/>
      </tp>
      <tp>
        <v>328.55</v>
        <stp/>
        <stp>##V3_BDPV12</stp>
        <stp>CACC US Equity</stp>
        <stp>LAST_PRICE</stp>
        <stp>[Crispin Spreadsheet.xlsx]OEI!R753C7</stp>
        <tr r="G753" s="2"/>
      </tp>
      <tp>
        <v>673</v>
        <stp/>
        <stp>##V3_BDPV12</stp>
        <stp>BVIC LN Equity</stp>
        <stp>LAST_PRICE</stp>
        <stp>[Crispin Spreadsheet.xlsx]OEI!R423C7</stp>
        <tr r="G423" s="2"/>
      </tp>
      <tp>
        <v>17.135000000000002</v>
        <stp/>
        <stp>##V3_BDPV12</stp>
        <stp>AIXA GY Equity</stp>
        <stp>LAST_PRICE</stp>
        <stp>[Crispin Spreadsheet.xlsx]OEI!R141C7</stp>
        <tr r="G141" s="2"/>
      </tp>
      <tp>
        <v>671.5</v>
        <stp/>
        <stp>##V3_BDPV12</stp>
        <stp>INCH LN Equity</stp>
        <stp>LAST_PRICE</stp>
        <stp>[Crispin Spreadsheet.xlsx]OEI!R478C7</stp>
        <tr r="G478" s="2"/>
      </tp>
      <tp>
        <v>30.02</v>
        <stp/>
        <stp>##V3_BDPV12</stp>
        <stp>HLAG GY Equity</stp>
        <stp>LAST_PRICE</stp>
        <stp>[Crispin Spreadsheet.xlsx]OEI!R157C7</stp>
        <tr r="G157" s="2"/>
      </tp>
      <tp>
        <v>27.95</v>
        <stp/>
        <stp>##V3_BDPV12</stp>
        <stp>NTRI US Equity</stp>
        <stp>LAST_PRICE</stp>
        <stp>[Crispin Spreadsheet.xlsx]OEI!R669C7</stp>
        <tr r="G669" s="2"/>
      </tp>
      <tp>
        <v>4970</v>
        <stp/>
        <stp>##V3_BDPV12</stp>
        <stp>9684 JT Equity</stp>
        <stp>PX_YEST_CLOSE</stp>
        <stp>[Crispin Spreadsheet.xlsx]OEI!R786C6</stp>
        <tr r="F786" s="2"/>
      </tp>
      <tp>
        <v>2627</v>
        <stp/>
        <stp>##V3_BDPV12</stp>
        <stp>9064 JT Equity</stp>
        <stp>PX_YEST_CLOSE</stp>
        <stp>[Crispin Spreadsheet.xlsx]OEI!R288C6</stp>
        <tr r="F288" s="2"/>
      </tp>
      <tp>
        <v>6820</v>
        <stp/>
        <stp>##V3_BDPV12</stp>
        <stp>2670 JT Equity</stp>
        <stp>PX_YEST_CLOSE</stp>
        <stp>[Crispin Spreadsheet.xlsx]OEI!R239C6</stp>
        <tr r="F239" s="2"/>
      </tp>
      <tp>
        <v>1914</v>
        <stp/>
        <stp>##V3_BDPV12</stp>
        <stp>8591 JT Equity</stp>
        <stp>PX_YEST_CLOSE</stp>
        <stp>[Crispin Spreadsheet.xlsx]OEI!R777C6</stp>
        <tr r="F777" s="2"/>
      </tp>
      <tp t="s">
        <v>GBp</v>
        <stp/>
        <stp>##V3_BDPV12</stp>
        <stp>JLT LN  Equity</stp>
        <stp>CRNCY</stp>
        <stp>[Crispin Spreadsheet.xlsx]OEI!R490C4</stp>
        <tr r="D490" s="2"/>
      </tp>
      <tp>
        <v>51.44</v>
        <stp/>
        <stp>##V3_BDHV12</stp>
        <stp>NHY NO Equity</stp>
        <stp>PX_CLOSE_1D</stp>
        <stp>09/03/2018</stp>
        <stp>09/03/2018</stp>
        <stp>[Crispin Spreadsheet.xlsx]OEI!R310C28</stp>
        <tr r="AB310" s="2"/>
      </tp>
      <tp>
        <v>1.4139999999999999</v>
        <stp/>
        <stp>##V3_BDPV12</stp>
        <stp>GBPUSD Curncy</stp>
        <stp>LAST_PRICE</stp>
        <stp>[Crispin Spreadsheet.xlsx]OEI!R809C7</stp>
        <tr r="G809" s="2"/>
      </tp>
      <tp>
        <v>945</v>
        <stp/>
        <stp>##V3_BDHV12</stp>
        <stp>BOY LN Equity</stp>
        <stp>PX_CLOSE_1D</stp>
        <stp>09/03/2018</stp>
        <stp>09/03/2018</stp>
        <stp>[Crispin Spreadsheet.xlsx]OEI!R749C28</stp>
        <tr r="AB749" s="2"/>
      </tp>
      <tp>
        <v>273.2</v>
        <stp/>
        <stp>##V3_BDHV12</stp>
        <stp>BBY LN Equity</stp>
        <stp>PX_CLOSE_1D</stp>
        <stp>09/03/2018</stp>
        <stp>09/03/2018</stp>
        <stp>[Crispin Spreadsheet.xlsx]OEI!R414C28</stp>
        <tr r="AB414" s="2"/>
      </tp>
      <tp>
        <v>945</v>
        <stp/>
        <stp>##V3_BDHV12</stp>
        <stp>BOY LN Equity</stp>
        <stp>PX_CLOSE_1D</stp>
        <stp>09/03/2018</stp>
        <stp>09/03/2018</stp>
        <stp>[Crispin Spreadsheet.xlsx]OEI!R418C28</stp>
        <tr r="AB418" s="2"/>
      </tp>
      <tp>
        <v>28.25</v>
        <stp/>
        <stp>##V3_BDHV12</stp>
        <stp>AGY LN Equity</stp>
        <stp>PX_CLOSE_1D</stp>
        <stp>09/03/2018</stp>
        <stp>09/03/2018</stp>
        <stp>[Crispin Spreadsheet.xlsx]OEI!R404C28</stp>
        <tr r="AB404" s="2"/>
      </tp>
      <tp>
        <v>1340</v>
        <stp/>
        <stp>##V3_BDHV12</stp>
        <stp>SKY LN Equity</stp>
        <stp>PX_CLOSE_1D</stp>
        <stp>09/03/2018</stp>
        <stp>09/03/2018</stp>
        <stp>[Crispin Spreadsheet.xlsx]OEI!R553C28</stp>
        <tr r="AB553" s="2"/>
      </tp>
      <tp>
        <v>84.18</v>
        <stp/>
        <stp>##V3_BDPV12</stp>
        <stp>BMW GY Equity</stp>
        <stp>LAST_PRICE</stp>
        <stp>[Crispin Spreadsheet.xlsx]OEI!R146C7</stp>
        <tr r="G146" s="2"/>
      </tp>
      <tp>
        <v>913</v>
        <stp/>
        <stp>##V3_BDPV12</stp>
        <stp>BOY LN Equity</stp>
        <stp>LAST_PRICE</stp>
        <stp>[Crispin Spreadsheet.xlsx]OEI!R418C7</stp>
        <tr r="G418" s="2"/>
      </tp>
      <tp>
        <v>22.55</v>
        <stp/>
        <stp>##V3_BDPV12</stp>
        <stp>BFR US Equity</stp>
        <stp>LAST_PRICE</stp>
        <stp>[Crispin Spreadsheet.xlsx]OEI!R603C7</stp>
        <tr r="G603" s="2"/>
      </tp>
      <tp>
        <v>0.27539999999999998</v>
        <stp/>
        <stp>##V3_BDPV12</stp>
        <stp>BCP PL Equity</stp>
        <stp>LAST_PRICE</stp>
        <stp>[Crispin Spreadsheet.xlsx]OEI!R321C7</stp>
        <tr r="G321" s="2"/>
      </tp>
      <tp>
        <v>451.4</v>
        <stp/>
        <stp>##V3_BDPV12</stp>
        <stp>SOPH LN Equity</stp>
        <stp>LAST_PRICE</stp>
        <stp>[Crispin Spreadsheet.xlsx]OEI!R557C7</stp>
        <tr r="G557" s="2"/>
      </tp>
      <tp>
        <v>42.72</v>
        <stp/>
        <stp>##V3_BDPV12</stp>
        <stp>SOW GY Equity</stp>
        <stp>LAST_PRICE</stp>
        <stp>[Crispin Spreadsheet.xlsx]OEI!R176C7</stp>
        <tr r="G176" s="2"/>
      </tp>
      <tp>
        <v>48.07</v>
        <stp/>
        <stp>##V3_BDPV12</stp>
        <stp>KNX US Equity</stp>
        <stp>LAST_PRICE</stp>
        <stp>[Crispin Spreadsheet.xlsx]OEI!R649C7</stp>
        <tr r="G649" s="2"/>
      </tp>
      <tp>
        <v>89.85</v>
        <stp/>
        <stp>##V3_BDPV12</stp>
        <stp>SRP LN Equity</stp>
        <stp>LAST_PRICE</stp>
        <stp>[Crispin Spreadsheet.xlsx]OEI!R551C7</stp>
        <tr r="G551" s="2"/>
      </tp>
      <tp>
        <v>1.875</v>
        <stp/>
        <stp>##V3_BDPV12</stp>
        <stp>SDRL NO Equity</stp>
        <stp>LAST_PRICE</stp>
        <stp>[Crispin Spreadsheet.xlsx]OEI!R313C7</stp>
        <tr r="G313" s="2"/>
      </tp>
      <tp>
        <v>24.49</v>
        <stp/>
        <stp>##V3_BDPV12</stp>
        <stp>PGS NO Equity</stp>
        <stp>LAST_PRICE</stp>
        <stp>[Crispin Spreadsheet.xlsx]OEI!R312C7</stp>
        <tr r="G312" s="2"/>
      </tp>
      <tp>
        <v>70.775000000000006</v>
        <stp/>
        <stp>##V3_BDPV12</stp>
        <stp>LVS US Equity</stp>
        <stp>LAST_PRICE</stp>
        <stp>[Crispin Spreadsheet.xlsx]OEI!R652C7</stp>
        <tr r="G652" s="2"/>
      </tp>
      <tp>
        <v>300.2</v>
        <stp/>
        <stp>##V3_BDPV12</stp>
        <stp>ZURN SW Equity</stp>
        <stp>LAST_PRICE</stp>
        <stp>[Crispin Spreadsheet.xlsx]OEI!R391C7</stp>
        <tr r="G391" s="2"/>
      </tp>
      <tp>
        <v>38.51</v>
        <stp/>
        <stp>##V3_BDPV12</stp>
        <stp>APAM NA Equity</stp>
        <stp>LAST_PRICE</stp>
        <stp>[Crispin Spreadsheet.xlsx]OEI!R292C7</stp>
        <tr r="G292" s="2"/>
      </tp>
      <tp>
        <v>533</v>
        <stp/>
        <stp>##V3_BDPV12</stp>
        <stp>OCDO LN Equity</stp>
        <stp>LAST_PRICE</stp>
        <stp>[Crispin Spreadsheet.xlsx]OEI!R510C7</stp>
        <tr r="G510" s="2"/>
      </tp>
      <tp>
        <v>1</v>
        <stp/>
        <stp>##V3_BDPV12</stp>
        <stp>EURGBp Curncy</stp>
        <stp>QUOTE_FACTOR</stp>
        <stp>[Crispin Spreadsheet.xlsx]OEI!R800C12</stp>
        <tr r="L800" s="2"/>
      </tp>
      <tp t="s">
        <v>HKD</v>
        <stp/>
        <stp>##V3_BDPV12</stp>
        <stp>2823 HK Equity</stp>
        <stp>CRNCY</stp>
        <stp>[Crispin Spreadsheet.xlsx]OEI!R192C4</stp>
        <tr r="D192" s="2"/>
      </tp>
      <tp>
        <v>1</v>
        <stp/>
        <stp>##V3_BDPV12</stp>
        <stp>EURGBp Curncy</stp>
        <stp>QUOTE_FACTOR</stp>
        <stp>[Crispin Spreadsheet.xlsx]OEI!R399C12</stp>
        <tr r="L399" s="2"/>
      </tp>
      <tp>
        <v>4970</v>
        <stp/>
        <stp>##V3_BDPV12</stp>
        <stp>9684 JT Equity</stp>
        <stp>PX_YEST_CLOSE</stp>
        <stp>[Crispin Spreadsheet.xlsx]OEI!R279C6</stp>
        <tr r="F279" s="2"/>
      </tp>
      <tp>
        <v>711.1</v>
        <stp/>
        <stp>##V3_BDPV12</stp>
        <stp>8306 JT Equity</stp>
        <stp>PX_YEST_CLOSE</stp>
        <stp>[Crispin Spreadsheet.xlsx]OEI!R261C6</stp>
        <tr r="F261" s="2"/>
      </tp>
      <tp>
        <v>4532</v>
        <stp/>
        <stp>##V3_BDPV12</stp>
        <stp>8316 JT Equity</stp>
        <stp>PX_YEST_CLOSE</stp>
        <stp>[Crispin Spreadsheet.xlsx]OEI!R280C6</stp>
        <tr r="F280" s="2"/>
      </tp>
      <tp>
        <v>119.1</v>
        <stp/>
        <stp>##V3_BDPV12</stp>
        <stp>ML FP Equity</stp>
        <stp>LAST_PRICE</stp>
        <stp>[Crispin Spreadsheet.xlsx]OEI!R93C7</stp>
        <tr r="G93" s="2"/>
      </tp>
      <tp>
        <v>1</v>
        <stp/>
        <stp>##V3_BDPV12</stp>
        <stp>EURGBp Curncy</stp>
        <stp>QUOTE_FACTOR</stp>
        <stp>[Crispin Spreadsheet.xlsx]OEI!R746C12</stp>
        <tr r="L746" s="2"/>
      </tp>
      <tp>
        <v>1</v>
        <stp/>
        <stp>##V3_BDPV12</stp>
        <stp>EURGBp Curncy</stp>
        <stp>QUOTE_FACTOR</stp>
        <stp>[Crispin Spreadsheet.xlsx]OEI!R749C12</stp>
        <tr r="L749" s="2"/>
      </tp>
      <tp>
        <v>1</v>
        <stp/>
        <stp>##V3_BDPV12</stp>
        <stp>EURGBp Curncy</stp>
        <stp>QUOTE_FACTOR</stp>
        <stp>[Crispin Spreadsheet.xlsx]OEI!R748C12</stp>
        <tr r="L748" s="2"/>
      </tp>
      <tp>
        <v>1</v>
        <stp/>
        <stp>##V3_BDPV12</stp>
        <stp>EURGBp Curncy</stp>
        <stp>QUOTE_FACTOR</stp>
        <stp>[Crispin Spreadsheet.xlsx]OEI!R754C12</stp>
        <tr r="L754" s="2"/>
      </tp>
      <tp>
        <v>1</v>
        <stp/>
        <stp>##V3_BDPV12</stp>
        <stp>EURGBp Curncy</stp>
        <stp>QUOTE_FACTOR</stp>
        <stp>[Crispin Spreadsheet.xlsx]OEI!R761C12</stp>
        <tr r="L761" s="2"/>
      </tp>
      <tp>
        <v>2021.5</v>
        <stp/>
        <stp>##V3_BDPV12</stp>
        <stp>8750 JT Equity</stp>
        <stp>PX_YEST_CLOSE</stp>
        <stp>[Crispin Spreadsheet.xlsx]OEI!R244C6</stp>
        <tr r="F244" s="2"/>
      </tp>
      <tp>
        <v>587000</v>
        <stp/>
        <stp>##V3_BDPV12</stp>
        <stp>8951 JT Equity</stp>
        <stp>PX_YEST_CLOSE</stp>
        <stp>[Crispin Spreadsheet.xlsx]OEI!R264C6</stp>
        <tr r="F264" s="2"/>
      </tp>
      <tp>
        <v>1985</v>
        <stp/>
        <stp>##V3_BDPV12</stp>
        <stp>6141 JT Equity</stp>
        <stp>PX_YEST_CLOSE</stp>
        <stp>[Crispin Spreadsheet.xlsx]OEI!R245C6</stp>
        <tr r="F245" s="2"/>
      </tp>
      <tp t="s">
        <v>HKD</v>
        <stp/>
        <stp>##V3_BDPV12</stp>
        <stp>1928 HK Equity</stp>
        <stp>CRNCY</stp>
        <stp>[Crispin Spreadsheet.xlsx]OEI!R202C4</stp>
        <tr r="D202" s="2"/>
      </tp>
      <tp>
        <v>1</v>
        <stp/>
        <stp>##V3_BDPV12</stp>
        <stp>EURGBp Curncy</stp>
        <stp>QUOTE_FACTOR</stp>
        <stp>[Crispin Spreadsheet.xlsx]OEI!R583C12</stp>
        <tr r="L583" s="2"/>
      </tp>
      <tp>
        <v>1</v>
        <stp/>
        <stp>##V3_BDPV12</stp>
        <stp>EURGBp Curncy</stp>
        <stp>QUOTE_FACTOR</stp>
        <stp>[Crispin Spreadsheet.xlsx]OEI!R582C12</stp>
        <tr r="L582" s="2"/>
      </tp>
      <tp>
        <v>1</v>
        <stp/>
        <stp>##V3_BDPV12</stp>
        <stp>EURGBp Curncy</stp>
        <stp>QUOTE_FACTOR</stp>
        <stp>[Crispin Spreadsheet.xlsx]OEI!R581C12</stp>
        <tr r="L581" s="2"/>
      </tp>
      <tp>
        <v>1</v>
        <stp/>
        <stp>##V3_BDPV12</stp>
        <stp>EURGBp Curncy</stp>
        <stp>QUOTE_FACTOR</stp>
        <stp>[Crispin Spreadsheet.xlsx]OEI!R580C12</stp>
        <tr r="L580" s="2"/>
      </tp>
      <tp>
        <v>1</v>
        <stp/>
        <stp>##V3_BDPV12</stp>
        <stp>EURGBp Curncy</stp>
        <stp>QUOTE_FACTOR</stp>
        <stp>[Crispin Spreadsheet.xlsx]OEI!R584C12</stp>
        <tr r="L584" s="2"/>
      </tp>
      <tp>
        <v>1</v>
        <stp/>
        <stp>##V3_BDPV12</stp>
        <stp>EURGBp Curncy</stp>
        <stp>QUOTE_FACTOR</stp>
        <stp>[Crispin Spreadsheet.xlsx]OEI!R542C12</stp>
        <tr r="L542" s="2"/>
      </tp>
      <tp>
        <v>1</v>
        <stp/>
        <stp>##V3_BDPV12</stp>
        <stp>EURGBp Curncy</stp>
        <stp>QUOTE_FACTOR</stp>
        <stp>[Crispin Spreadsheet.xlsx]OEI!R541C12</stp>
        <tr r="L541" s="2"/>
      </tp>
      <tp>
        <v>1</v>
        <stp/>
        <stp>##V3_BDPV12</stp>
        <stp>EURGBp Curncy</stp>
        <stp>QUOTE_FACTOR</stp>
        <stp>[Crispin Spreadsheet.xlsx]OEI!R540C12</stp>
        <tr r="L540" s="2"/>
      </tp>
      <tp>
        <v>1</v>
        <stp/>
        <stp>##V3_BDPV12</stp>
        <stp>EURGBp Curncy</stp>
        <stp>QUOTE_FACTOR</stp>
        <stp>[Crispin Spreadsheet.xlsx]OEI!R547C12</stp>
        <tr r="L547" s="2"/>
      </tp>
      <tp>
        <v>1</v>
        <stp/>
        <stp>##V3_BDPV12</stp>
        <stp>EURGBp Curncy</stp>
        <stp>QUOTE_FACTOR</stp>
        <stp>[Crispin Spreadsheet.xlsx]OEI!R546C12</stp>
        <tr r="L546" s="2"/>
      </tp>
      <tp>
        <v>1</v>
        <stp/>
        <stp>##V3_BDPV12</stp>
        <stp>EURGBp Curncy</stp>
        <stp>QUOTE_FACTOR</stp>
        <stp>[Crispin Spreadsheet.xlsx]OEI!R553C12</stp>
        <tr r="L553" s="2"/>
      </tp>
      <tp>
        <v>1</v>
        <stp/>
        <stp>##V3_BDPV12</stp>
        <stp>EURGBp Curncy</stp>
        <stp>QUOTE_FACTOR</stp>
        <stp>[Crispin Spreadsheet.xlsx]OEI!R552C12</stp>
        <tr r="L552" s="2"/>
      </tp>
      <tp>
        <v>1</v>
        <stp/>
        <stp>##V3_BDPV12</stp>
        <stp>EURGBp Curncy</stp>
        <stp>QUOTE_FACTOR</stp>
        <stp>[Crispin Spreadsheet.xlsx]OEI!R551C12</stp>
        <tr r="L551" s="2"/>
      </tp>
      <tp>
        <v>1</v>
        <stp/>
        <stp>##V3_BDPV12</stp>
        <stp>EURGBp Curncy</stp>
        <stp>QUOTE_FACTOR</stp>
        <stp>[Crispin Spreadsheet.xlsx]OEI!R557C12</stp>
        <tr r="L557" s="2"/>
      </tp>
      <tp>
        <v>1</v>
        <stp/>
        <stp>##V3_BDPV12</stp>
        <stp>EURGBp Curncy</stp>
        <stp>QUOTE_FACTOR</stp>
        <stp>[Crispin Spreadsheet.xlsx]OEI!R556C12</stp>
        <tr r="L556" s="2"/>
      </tp>
      <tp>
        <v>1</v>
        <stp/>
        <stp>##V3_BDPV12</stp>
        <stp>EURGBp Curncy</stp>
        <stp>QUOTE_FACTOR</stp>
        <stp>[Crispin Spreadsheet.xlsx]OEI!R555C12</stp>
        <tr r="L555" s="2"/>
      </tp>
      <tp>
        <v>1</v>
        <stp/>
        <stp>##V3_BDPV12</stp>
        <stp>EURGBp Curncy</stp>
        <stp>QUOTE_FACTOR</stp>
        <stp>[Crispin Spreadsheet.xlsx]OEI!R554C12</stp>
        <tr r="L554" s="2"/>
      </tp>
      <tp>
        <v>1</v>
        <stp/>
        <stp>##V3_BDPV12</stp>
        <stp>EURGBp Curncy</stp>
        <stp>QUOTE_FACTOR</stp>
        <stp>[Crispin Spreadsheet.xlsx]OEI!R559C12</stp>
        <tr r="L559" s="2"/>
      </tp>
      <tp>
        <v>1</v>
        <stp/>
        <stp>##V3_BDPV12</stp>
        <stp>EURGBp Curncy</stp>
        <stp>QUOTE_FACTOR</stp>
        <stp>[Crispin Spreadsheet.xlsx]OEI!R558C12</stp>
        <tr r="L558" s="2"/>
      </tp>
      <tp>
        <v>1</v>
        <stp/>
        <stp>##V3_BDPV12</stp>
        <stp>EURGBp Curncy</stp>
        <stp>QUOTE_FACTOR</stp>
        <stp>[Crispin Spreadsheet.xlsx]OEI!R563C12</stp>
        <tr r="L563" s="2"/>
      </tp>
      <tp>
        <v>1</v>
        <stp/>
        <stp>##V3_BDPV12</stp>
        <stp>EURGBp Curncy</stp>
        <stp>QUOTE_FACTOR</stp>
        <stp>[Crispin Spreadsheet.xlsx]OEI!R562C12</stp>
        <tr r="L562" s="2"/>
      </tp>
      <tp>
        <v>1</v>
        <stp/>
        <stp>##V3_BDPV12</stp>
        <stp>EURGBp Curncy</stp>
        <stp>QUOTE_FACTOR</stp>
        <stp>[Crispin Spreadsheet.xlsx]OEI!R561C12</stp>
        <tr r="L561" s="2"/>
      </tp>
      <tp>
        <v>1</v>
        <stp/>
        <stp>##V3_BDPV12</stp>
        <stp>EURGBp Curncy</stp>
        <stp>QUOTE_FACTOR</stp>
        <stp>[Crispin Spreadsheet.xlsx]OEI!R560C12</stp>
        <tr r="L560" s="2"/>
      </tp>
      <tp>
        <v>1</v>
        <stp/>
        <stp>##V3_BDPV12</stp>
        <stp>EURGBp Curncy</stp>
        <stp>QUOTE_FACTOR</stp>
        <stp>[Crispin Spreadsheet.xlsx]OEI!R567C12</stp>
        <tr r="L567" s="2"/>
      </tp>
      <tp>
        <v>1</v>
        <stp/>
        <stp>##V3_BDPV12</stp>
        <stp>EURGBp Curncy</stp>
        <stp>QUOTE_FACTOR</stp>
        <stp>[Crispin Spreadsheet.xlsx]OEI!R566C12</stp>
        <tr r="L566" s="2"/>
      </tp>
      <tp>
        <v>1</v>
        <stp/>
        <stp>##V3_BDPV12</stp>
        <stp>EURGBp Curncy</stp>
        <stp>QUOTE_FACTOR</stp>
        <stp>[Crispin Spreadsheet.xlsx]OEI!R565C12</stp>
        <tr r="L565" s="2"/>
      </tp>
      <tp>
        <v>1</v>
        <stp/>
        <stp>##V3_BDPV12</stp>
        <stp>EURGBp Curncy</stp>
        <stp>QUOTE_FACTOR</stp>
        <stp>[Crispin Spreadsheet.xlsx]OEI!R564C12</stp>
        <tr r="L564" s="2"/>
      </tp>
      <tp>
        <v>1</v>
        <stp/>
        <stp>##V3_BDPV12</stp>
        <stp>EURGBp Curncy</stp>
        <stp>QUOTE_FACTOR</stp>
        <stp>[Crispin Spreadsheet.xlsx]OEI!R569C12</stp>
        <tr r="L569" s="2"/>
      </tp>
      <tp>
        <v>1</v>
        <stp/>
        <stp>##V3_BDPV12</stp>
        <stp>EURGBp Curncy</stp>
        <stp>QUOTE_FACTOR</stp>
        <stp>[Crispin Spreadsheet.xlsx]OEI!R568C12</stp>
        <tr r="L568" s="2"/>
      </tp>
      <tp>
        <v>1</v>
        <stp/>
        <stp>##V3_BDPV12</stp>
        <stp>EURGBp Curncy</stp>
        <stp>QUOTE_FACTOR</stp>
        <stp>[Crispin Spreadsheet.xlsx]OEI!R573C12</stp>
        <tr r="L573" s="2"/>
      </tp>
      <tp>
        <v>1</v>
        <stp/>
        <stp>##V3_BDPV12</stp>
        <stp>EURGBp Curncy</stp>
        <stp>QUOTE_FACTOR</stp>
        <stp>[Crispin Spreadsheet.xlsx]OEI!R572C12</stp>
        <tr r="L572" s="2"/>
      </tp>
      <tp>
        <v>1</v>
        <stp/>
        <stp>##V3_BDPV12</stp>
        <stp>EURGBp Curncy</stp>
        <stp>QUOTE_FACTOR</stp>
        <stp>[Crispin Spreadsheet.xlsx]OEI!R571C12</stp>
        <tr r="L571" s="2"/>
      </tp>
      <tp>
        <v>1</v>
        <stp/>
        <stp>##V3_BDPV12</stp>
        <stp>EURGBp Curncy</stp>
        <stp>QUOTE_FACTOR</stp>
        <stp>[Crispin Spreadsheet.xlsx]OEI!R570C12</stp>
        <tr r="L570" s="2"/>
      </tp>
      <tp>
        <v>1</v>
        <stp/>
        <stp>##V3_BDPV12</stp>
        <stp>EURGBp Curncy</stp>
        <stp>QUOTE_FACTOR</stp>
        <stp>[Crispin Spreadsheet.xlsx]OEI!R577C12</stp>
        <tr r="L577" s="2"/>
      </tp>
      <tp>
        <v>1</v>
        <stp/>
        <stp>##V3_BDPV12</stp>
        <stp>EURGBp Curncy</stp>
        <stp>QUOTE_FACTOR</stp>
        <stp>[Crispin Spreadsheet.xlsx]OEI!R576C12</stp>
        <tr r="L576" s="2"/>
      </tp>
      <tp>
        <v>1</v>
        <stp/>
        <stp>##V3_BDPV12</stp>
        <stp>EURGBp Curncy</stp>
        <stp>QUOTE_FACTOR</stp>
        <stp>[Crispin Spreadsheet.xlsx]OEI!R575C12</stp>
        <tr r="L575" s="2"/>
      </tp>
      <tp>
        <v>1</v>
        <stp/>
        <stp>##V3_BDPV12</stp>
        <stp>EURGBp Curncy</stp>
        <stp>QUOTE_FACTOR</stp>
        <stp>[Crispin Spreadsheet.xlsx]OEI!R574C12</stp>
        <tr r="L574" s="2"/>
      </tp>
      <tp>
        <v>1</v>
        <stp/>
        <stp>##V3_BDPV12</stp>
        <stp>EURGBp Curncy</stp>
        <stp>QUOTE_FACTOR</stp>
        <stp>[Crispin Spreadsheet.xlsx]OEI!R579C12</stp>
        <tr r="L579" s="2"/>
      </tp>
      <tp>
        <v>1</v>
        <stp/>
        <stp>##V3_BDPV12</stp>
        <stp>EURGBp Curncy</stp>
        <stp>QUOTE_FACTOR</stp>
        <stp>[Crispin Spreadsheet.xlsx]OEI!R578C12</stp>
        <tr r="L578" s="2"/>
      </tp>
      <tp>
        <v>1</v>
        <stp/>
        <stp>##V3_BDPV12</stp>
        <stp>EURGBp Curncy</stp>
        <stp>QUOTE_FACTOR</stp>
        <stp>[Crispin Spreadsheet.xlsx]OEI!R503C12</stp>
        <tr r="L503" s="2"/>
      </tp>
      <tp>
        <v>1</v>
        <stp/>
        <stp>##V3_BDPV12</stp>
        <stp>EURGBp Curncy</stp>
        <stp>QUOTE_FACTOR</stp>
        <stp>[Crispin Spreadsheet.xlsx]OEI!R502C12</stp>
        <tr r="L502" s="2"/>
      </tp>
      <tp>
        <v>1</v>
        <stp/>
        <stp>##V3_BDPV12</stp>
        <stp>EURGBp Curncy</stp>
        <stp>QUOTE_FACTOR</stp>
        <stp>[Crispin Spreadsheet.xlsx]OEI!R501C12</stp>
        <tr r="L501" s="2"/>
      </tp>
      <tp>
        <v>1</v>
        <stp/>
        <stp>##V3_BDPV12</stp>
        <stp>EURGBp Curncy</stp>
        <stp>QUOTE_FACTOR</stp>
        <stp>[Crispin Spreadsheet.xlsx]OEI!R500C12</stp>
        <tr r="L500" s="2"/>
      </tp>
      <tp>
        <v>1</v>
        <stp/>
        <stp>##V3_BDPV12</stp>
        <stp>EURGBp Curncy</stp>
        <stp>QUOTE_FACTOR</stp>
        <stp>[Crispin Spreadsheet.xlsx]OEI!R507C12</stp>
        <tr r="L507" s="2"/>
      </tp>
      <tp>
        <v>1</v>
        <stp/>
        <stp>##V3_BDPV12</stp>
        <stp>EURGBp Curncy</stp>
        <stp>QUOTE_FACTOR</stp>
        <stp>[Crispin Spreadsheet.xlsx]OEI!R506C12</stp>
        <tr r="L506" s="2"/>
      </tp>
      <tp>
        <v>1</v>
        <stp/>
        <stp>##V3_BDPV12</stp>
        <stp>EURGBp Curncy</stp>
        <stp>QUOTE_FACTOR</stp>
        <stp>[Crispin Spreadsheet.xlsx]OEI!R505C12</stp>
        <tr r="L505" s="2"/>
      </tp>
      <tp>
        <v>1</v>
        <stp/>
        <stp>##V3_BDPV12</stp>
        <stp>EURGBp Curncy</stp>
        <stp>QUOTE_FACTOR</stp>
        <stp>[Crispin Spreadsheet.xlsx]OEI!R504C12</stp>
        <tr r="L504" s="2"/>
      </tp>
      <tp>
        <v>1</v>
        <stp/>
        <stp>##V3_BDPV12</stp>
        <stp>EURGBp Curncy</stp>
        <stp>QUOTE_FACTOR</stp>
        <stp>[Crispin Spreadsheet.xlsx]OEI!R509C12</stp>
        <tr r="L509" s="2"/>
      </tp>
      <tp>
        <v>1</v>
        <stp/>
        <stp>##V3_BDPV12</stp>
        <stp>EURGBp Curncy</stp>
        <stp>QUOTE_FACTOR</stp>
        <stp>[Crispin Spreadsheet.xlsx]OEI!R508C12</stp>
        <tr r="L508" s="2"/>
      </tp>
      <tp>
        <v>1</v>
        <stp/>
        <stp>##V3_BDPV12</stp>
        <stp>EURGBp Curncy</stp>
        <stp>QUOTE_FACTOR</stp>
        <stp>[Crispin Spreadsheet.xlsx]OEI!R512C12</stp>
        <tr r="L512" s="2"/>
      </tp>
      <tp>
        <v>1</v>
        <stp/>
        <stp>##V3_BDPV12</stp>
        <stp>EURGBp Curncy</stp>
        <stp>QUOTE_FACTOR</stp>
        <stp>[Crispin Spreadsheet.xlsx]OEI!R510C12</stp>
        <tr r="L510" s="2"/>
      </tp>
      <tp>
        <v>1</v>
        <stp/>
        <stp>##V3_BDPV12</stp>
        <stp>EURGBp Curncy</stp>
        <stp>QUOTE_FACTOR</stp>
        <stp>[Crispin Spreadsheet.xlsx]OEI!R517C12</stp>
        <tr r="L517" s="2"/>
      </tp>
      <tp>
        <v>1</v>
        <stp/>
        <stp>##V3_BDPV12</stp>
        <stp>EURGBp Curncy</stp>
        <stp>QUOTE_FACTOR</stp>
        <stp>[Crispin Spreadsheet.xlsx]OEI!R516C12</stp>
        <tr r="L516" s="2"/>
      </tp>
      <tp>
        <v>1</v>
        <stp/>
        <stp>##V3_BDPV12</stp>
        <stp>EURGBp Curncy</stp>
        <stp>QUOTE_FACTOR</stp>
        <stp>[Crispin Spreadsheet.xlsx]OEI!R519C12</stp>
        <tr r="L519" s="2"/>
      </tp>
      <tp>
        <v>1</v>
        <stp/>
        <stp>##V3_BDPV12</stp>
        <stp>EURGBp Curncy</stp>
        <stp>QUOTE_FACTOR</stp>
        <stp>[Crispin Spreadsheet.xlsx]OEI!R518C12</stp>
        <tr r="L518" s="2"/>
      </tp>
      <tp>
        <v>1</v>
        <stp/>
        <stp>##V3_BDPV12</stp>
        <stp>EURGBp Curncy</stp>
        <stp>QUOTE_FACTOR</stp>
        <stp>[Crispin Spreadsheet.xlsx]OEI!R523C12</stp>
        <tr r="L523" s="2"/>
      </tp>
      <tp>
        <v>1</v>
        <stp/>
        <stp>##V3_BDPV12</stp>
        <stp>EURGBp Curncy</stp>
        <stp>QUOTE_FACTOR</stp>
        <stp>[Crispin Spreadsheet.xlsx]OEI!R521C12</stp>
        <tr r="L521" s="2"/>
      </tp>
      <tp>
        <v>1</v>
        <stp/>
        <stp>##V3_BDPV12</stp>
        <stp>EURGBp Curncy</stp>
        <stp>QUOTE_FACTOR</stp>
        <stp>[Crispin Spreadsheet.xlsx]OEI!R520C12</stp>
        <tr r="L520" s="2"/>
      </tp>
      <tp>
        <v>1</v>
        <stp/>
        <stp>##V3_BDPV12</stp>
        <stp>EURGBp Curncy</stp>
        <stp>QUOTE_FACTOR</stp>
        <stp>[Crispin Spreadsheet.xlsx]OEI!R527C12</stp>
        <tr r="L527" s="2"/>
      </tp>
      <tp>
        <v>1</v>
        <stp/>
        <stp>##V3_BDPV12</stp>
        <stp>EURGBp Curncy</stp>
        <stp>QUOTE_FACTOR</stp>
        <stp>[Crispin Spreadsheet.xlsx]OEI!R526C12</stp>
        <tr r="L526" s="2"/>
      </tp>
      <tp>
        <v>1</v>
        <stp/>
        <stp>##V3_BDPV12</stp>
        <stp>EURGBp Curncy</stp>
        <stp>QUOTE_FACTOR</stp>
        <stp>[Crispin Spreadsheet.xlsx]OEI!R525C12</stp>
        <tr r="L525" s="2"/>
      </tp>
      <tp>
        <v>1</v>
        <stp/>
        <stp>##V3_BDPV12</stp>
        <stp>EURGBp Curncy</stp>
        <stp>QUOTE_FACTOR</stp>
        <stp>[Crispin Spreadsheet.xlsx]OEI!R524C12</stp>
        <tr r="L524" s="2"/>
      </tp>
      <tp>
        <v>1</v>
        <stp/>
        <stp>##V3_BDPV12</stp>
        <stp>EURGBp Curncy</stp>
        <stp>QUOTE_FACTOR</stp>
        <stp>[Crispin Spreadsheet.xlsx]OEI!R529C12</stp>
        <tr r="L529" s="2"/>
      </tp>
      <tp>
        <v>1</v>
        <stp/>
        <stp>##V3_BDPV12</stp>
        <stp>EURGBp Curncy</stp>
        <stp>QUOTE_FACTOR</stp>
        <stp>[Crispin Spreadsheet.xlsx]OEI!R533C12</stp>
        <tr r="L533" s="2"/>
      </tp>
      <tp>
        <v>1</v>
        <stp/>
        <stp>##V3_BDPV12</stp>
        <stp>EURGBp Curncy</stp>
        <stp>QUOTE_FACTOR</stp>
        <stp>[Crispin Spreadsheet.xlsx]OEI!R532C12</stp>
        <tr r="L532" s="2"/>
      </tp>
      <tp>
        <v>1</v>
        <stp/>
        <stp>##V3_BDPV12</stp>
        <stp>EURGBp Curncy</stp>
        <stp>QUOTE_FACTOR</stp>
        <stp>[Crispin Spreadsheet.xlsx]OEI!R531C12</stp>
        <tr r="L531" s="2"/>
      </tp>
      <tp>
        <v>1</v>
        <stp/>
        <stp>##V3_BDPV12</stp>
        <stp>EURGBp Curncy</stp>
        <stp>QUOTE_FACTOR</stp>
        <stp>[Crispin Spreadsheet.xlsx]OEI!R537C12</stp>
        <tr r="L537" s="2"/>
      </tp>
      <tp>
        <v>1</v>
        <stp/>
        <stp>##V3_BDPV12</stp>
        <stp>EURGBp Curncy</stp>
        <stp>QUOTE_FACTOR</stp>
        <stp>[Crispin Spreadsheet.xlsx]OEI!R536C12</stp>
        <tr r="L536" s="2"/>
      </tp>
      <tp>
        <v>1</v>
        <stp/>
        <stp>##V3_BDPV12</stp>
        <stp>EURGBp Curncy</stp>
        <stp>QUOTE_FACTOR</stp>
        <stp>[Crispin Spreadsheet.xlsx]OEI!R535C12</stp>
        <tr r="L535" s="2"/>
      </tp>
      <tp>
        <v>1</v>
        <stp/>
        <stp>##V3_BDPV12</stp>
        <stp>EURGBp Curncy</stp>
        <stp>QUOTE_FACTOR</stp>
        <stp>[Crispin Spreadsheet.xlsx]OEI!R534C12</stp>
        <tr r="L534" s="2"/>
      </tp>
      <tp>
        <v>1</v>
        <stp/>
        <stp>##V3_BDPV12</stp>
        <stp>EURGBp Curncy</stp>
        <stp>QUOTE_FACTOR</stp>
        <stp>[Crispin Spreadsheet.xlsx]OEI!R539C12</stp>
        <tr r="L539" s="2"/>
      </tp>
      <tp>
        <v>1</v>
        <stp/>
        <stp>##V3_BDPV12</stp>
        <stp>EURGBp Curncy</stp>
        <stp>QUOTE_FACTOR</stp>
        <stp>[Crispin Spreadsheet.xlsx]OEI!R538C12</stp>
        <tr r="L538" s="2"/>
      </tp>
      <tp>
        <v>1625</v>
        <stp/>
        <stp>##V3_BDPV12</stp>
        <stp>7202 JT Equity</stp>
        <stp>PX_YEST_CLOSE</stp>
        <stp>[Crispin Spreadsheet.xlsx]OEI!R251C6</stp>
        <tr r="F251" s="2"/>
      </tp>
      <tp>
        <v>1</v>
        <stp/>
        <stp>##V3_BDPV12</stp>
        <stp>EURGBp Curncy</stp>
        <stp>QUOTE_FACTOR</stp>
        <stp>[Crispin Spreadsheet.xlsx]OEI!R483C12</stp>
        <tr r="L483" s="2"/>
      </tp>
      <tp>
        <v>1</v>
        <stp/>
        <stp>##V3_BDPV12</stp>
        <stp>EURGBp Curncy</stp>
        <stp>QUOTE_FACTOR</stp>
        <stp>[Crispin Spreadsheet.xlsx]OEI!R482C12</stp>
        <tr r="L482" s="2"/>
      </tp>
      <tp>
        <v>1</v>
        <stp/>
        <stp>##V3_BDPV12</stp>
        <stp>EURGBp Curncy</stp>
        <stp>QUOTE_FACTOR</stp>
        <stp>[Crispin Spreadsheet.xlsx]OEI!R481C12</stp>
        <tr r="L481" s="2"/>
      </tp>
      <tp>
        <v>1</v>
        <stp/>
        <stp>##V3_BDPV12</stp>
        <stp>EURGBp Curncy</stp>
        <stp>QUOTE_FACTOR</stp>
        <stp>[Crispin Spreadsheet.xlsx]OEI!R480C12</stp>
        <tr r="L480" s="2"/>
      </tp>
      <tp>
        <v>1</v>
        <stp/>
        <stp>##V3_BDPV12</stp>
        <stp>EURGBp Curncy</stp>
        <stp>QUOTE_FACTOR</stp>
        <stp>[Crispin Spreadsheet.xlsx]OEI!R486C12</stp>
        <tr r="L486" s="2"/>
      </tp>
      <tp>
        <v>1</v>
        <stp/>
        <stp>##V3_BDPV12</stp>
        <stp>EURGBp Curncy</stp>
        <stp>QUOTE_FACTOR</stp>
        <stp>[Crispin Spreadsheet.xlsx]OEI!R485C12</stp>
        <tr r="L485" s="2"/>
      </tp>
      <tp>
        <v>1</v>
        <stp/>
        <stp>##V3_BDPV12</stp>
        <stp>EURGBp Curncy</stp>
        <stp>QUOTE_FACTOR</stp>
        <stp>[Crispin Spreadsheet.xlsx]OEI!R484C12</stp>
        <tr r="L484" s="2"/>
      </tp>
      <tp>
        <v>1</v>
        <stp/>
        <stp>##V3_BDPV12</stp>
        <stp>EURGBp Curncy</stp>
        <stp>QUOTE_FACTOR</stp>
        <stp>[Crispin Spreadsheet.xlsx]OEI!R489C12</stp>
        <tr r="L489" s="2"/>
      </tp>
      <tp>
        <v>1</v>
        <stp/>
        <stp>##V3_BDPV12</stp>
        <stp>EURGBp Curncy</stp>
        <stp>QUOTE_FACTOR</stp>
        <stp>[Crispin Spreadsheet.xlsx]OEI!R493C12</stp>
        <tr r="L493" s="2"/>
      </tp>
      <tp>
        <v>1</v>
        <stp/>
        <stp>##V3_BDPV12</stp>
        <stp>EURGBp Curncy</stp>
        <stp>QUOTE_FACTOR</stp>
        <stp>[Crispin Spreadsheet.xlsx]OEI!R492C12</stp>
        <tr r="L492" s="2"/>
      </tp>
      <tp>
        <v>1</v>
        <stp/>
        <stp>##V3_BDPV12</stp>
        <stp>EURGBp Curncy</stp>
        <stp>QUOTE_FACTOR</stp>
        <stp>[Crispin Spreadsheet.xlsx]OEI!R491C12</stp>
        <tr r="L491" s="2"/>
      </tp>
      <tp>
        <v>1</v>
        <stp/>
        <stp>##V3_BDPV12</stp>
        <stp>EURGBp Curncy</stp>
        <stp>QUOTE_FACTOR</stp>
        <stp>[Crispin Spreadsheet.xlsx]OEI!R490C12</stp>
        <tr r="L490" s="2"/>
      </tp>
      <tp>
        <v>1</v>
        <stp/>
        <stp>##V3_BDPV12</stp>
        <stp>EURGBp Curncy</stp>
        <stp>QUOTE_FACTOR</stp>
        <stp>[Crispin Spreadsheet.xlsx]OEI!R497C12</stp>
        <tr r="L497" s="2"/>
      </tp>
      <tp>
        <v>1</v>
        <stp/>
        <stp>##V3_BDPV12</stp>
        <stp>EURGBp Curncy</stp>
        <stp>QUOTE_FACTOR</stp>
        <stp>[Crispin Spreadsheet.xlsx]OEI!R496C12</stp>
        <tr r="L496" s="2"/>
      </tp>
      <tp>
        <v>1</v>
        <stp/>
        <stp>##V3_BDPV12</stp>
        <stp>EURGBp Curncy</stp>
        <stp>QUOTE_FACTOR</stp>
        <stp>[Crispin Spreadsheet.xlsx]OEI!R495C12</stp>
        <tr r="L495" s="2"/>
      </tp>
      <tp>
        <v>1</v>
        <stp/>
        <stp>##V3_BDPV12</stp>
        <stp>EURGBp Curncy</stp>
        <stp>QUOTE_FACTOR</stp>
        <stp>[Crispin Spreadsheet.xlsx]OEI!R494C12</stp>
        <tr r="L494" s="2"/>
      </tp>
      <tp>
        <v>1</v>
        <stp/>
        <stp>##V3_BDPV12</stp>
        <stp>EURGBp Curncy</stp>
        <stp>QUOTE_FACTOR</stp>
        <stp>[Crispin Spreadsheet.xlsx]OEI!R499C12</stp>
        <tr r="L499" s="2"/>
      </tp>
      <tp>
        <v>1</v>
        <stp/>
        <stp>##V3_BDPV12</stp>
        <stp>EURGBp Curncy</stp>
        <stp>QUOTE_FACTOR</stp>
        <stp>[Crispin Spreadsheet.xlsx]OEI!R498C12</stp>
        <tr r="L498" s="2"/>
      </tp>
      <tp>
        <v>1</v>
        <stp/>
        <stp>##V3_BDPV12</stp>
        <stp>EURGBp Curncy</stp>
        <stp>QUOTE_FACTOR</stp>
        <stp>[Crispin Spreadsheet.xlsx]OEI!R443C12</stp>
        <tr r="L443" s="2"/>
      </tp>
      <tp>
        <v>1</v>
        <stp/>
        <stp>##V3_BDPV12</stp>
        <stp>EURGBp Curncy</stp>
        <stp>QUOTE_FACTOR</stp>
        <stp>[Crispin Spreadsheet.xlsx]OEI!R442C12</stp>
        <tr r="L442" s="2"/>
      </tp>
      <tp>
        <v>1</v>
        <stp/>
        <stp>##V3_BDPV12</stp>
        <stp>EURGBp Curncy</stp>
        <stp>QUOTE_FACTOR</stp>
        <stp>[Crispin Spreadsheet.xlsx]OEI!R441C12</stp>
        <tr r="L441" s="2"/>
      </tp>
      <tp>
        <v>1</v>
        <stp/>
        <stp>##V3_BDPV12</stp>
        <stp>EURGBp Curncy</stp>
        <stp>QUOTE_FACTOR</stp>
        <stp>[Crispin Spreadsheet.xlsx]OEI!R440C12</stp>
        <tr r="L440" s="2"/>
      </tp>
      <tp>
        <v>1</v>
        <stp/>
        <stp>##V3_BDPV12</stp>
        <stp>EURGBp Curncy</stp>
        <stp>QUOTE_FACTOR</stp>
        <stp>[Crispin Spreadsheet.xlsx]OEI!R447C12</stp>
        <tr r="L447" s="2"/>
      </tp>
      <tp>
        <v>1</v>
        <stp/>
        <stp>##V3_BDPV12</stp>
        <stp>EURGBp Curncy</stp>
        <stp>QUOTE_FACTOR</stp>
        <stp>[Crispin Spreadsheet.xlsx]OEI!R446C12</stp>
        <tr r="L446" s="2"/>
      </tp>
      <tp>
        <v>1</v>
        <stp/>
        <stp>##V3_BDPV12</stp>
        <stp>EURGBp Curncy</stp>
        <stp>QUOTE_FACTOR</stp>
        <stp>[Crispin Spreadsheet.xlsx]OEI!R445C12</stp>
        <tr r="L445" s="2"/>
      </tp>
      <tp>
        <v>1</v>
        <stp/>
        <stp>##V3_BDPV12</stp>
        <stp>EURGBp Curncy</stp>
        <stp>QUOTE_FACTOR</stp>
        <stp>[Crispin Spreadsheet.xlsx]OEI!R444C12</stp>
        <tr r="L444" s="2"/>
      </tp>
      <tp>
        <v>1</v>
        <stp/>
        <stp>##V3_BDPV12</stp>
        <stp>EURGBp Curncy</stp>
        <stp>QUOTE_FACTOR</stp>
        <stp>[Crispin Spreadsheet.xlsx]OEI!R449C12</stp>
        <tr r="L449" s="2"/>
      </tp>
      <tp>
        <v>1</v>
        <stp/>
        <stp>##V3_BDPV12</stp>
        <stp>EURGBp Curncy</stp>
        <stp>QUOTE_FACTOR</stp>
        <stp>[Crispin Spreadsheet.xlsx]OEI!R448C12</stp>
        <tr r="L448" s="2"/>
      </tp>
      <tp>
        <v>1</v>
        <stp/>
        <stp>##V3_BDPV12</stp>
        <stp>EURGBp Curncy</stp>
        <stp>QUOTE_FACTOR</stp>
        <stp>[Crispin Spreadsheet.xlsx]OEI!R453C12</stp>
        <tr r="L453" s="2"/>
      </tp>
      <tp>
        <v>1</v>
        <stp/>
        <stp>##V3_BDPV12</stp>
        <stp>EURGBp Curncy</stp>
        <stp>QUOTE_FACTOR</stp>
        <stp>[Crispin Spreadsheet.xlsx]OEI!R452C12</stp>
        <tr r="L452" s="2"/>
      </tp>
      <tp>
        <v>1</v>
        <stp/>
        <stp>##V3_BDPV12</stp>
        <stp>EURGBp Curncy</stp>
        <stp>QUOTE_FACTOR</stp>
        <stp>[Crispin Spreadsheet.xlsx]OEI!R451C12</stp>
        <tr r="L451" s="2"/>
      </tp>
      <tp>
        <v>1</v>
        <stp/>
        <stp>##V3_BDPV12</stp>
        <stp>EURGBp Curncy</stp>
        <stp>QUOTE_FACTOR</stp>
        <stp>[Crispin Spreadsheet.xlsx]OEI!R450C12</stp>
        <tr r="L450" s="2"/>
      </tp>
      <tp>
        <v>1</v>
        <stp/>
        <stp>##V3_BDPV12</stp>
        <stp>EURGBp Curncy</stp>
        <stp>QUOTE_FACTOR</stp>
        <stp>[Crispin Spreadsheet.xlsx]OEI!R457C12</stp>
        <tr r="L457" s="2"/>
      </tp>
      <tp>
        <v>1</v>
        <stp/>
        <stp>##V3_BDPV12</stp>
        <stp>EURGBp Curncy</stp>
        <stp>QUOTE_FACTOR</stp>
        <stp>[Crispin Spreadsheet.xlsx]OEI!R456C12</stp>
        <tr r="L456" s="2"/>
      </tp>
      <tp>
        <v>1</v>
        <stp/>
        <stp>##V3_BDPV12</stp>
        <stp>EURGBp Curncy</stp>
        <stp>QUOTE_FACTOR</stp>
        <stp>[Crispin Spreadsheet.xlsx]OEI!R455C12</stp>
        <tr r="L455" s="2"/>
      </tp>
      <tp>
        <v>1</v>
        <stp/>
        <stp>##V3_BDPV12</stp>
        <stp>EURGBp Curncy</stp>
        <stp>QUOTE_FACTOR</stp>
        <stp>[Crispin Spreadsheet.xlsx]OEI!R454C12</stp>
        <tr r="L454" s="2"/>
      </tp>
      <tp>
        <v>1</v>
        <stp/>
        <stp>##V3_BDPV12</stp>
        <stp>EURGBp Curncy</stp>
        <stp>QUOTE_FACTOR</stp>
        <stp>[Crispin Spreadsheet.xlsx]OEI!R459C12</stp>
        <tr r="L459" s="2"/>
      </tp>
      <tp>
        <v>1</v>
        <stp/>
        <stp>##V3_BDPV12</stp>
        <stp>EURGBp Curncy</stp>
        <stp>QUOTE_FACTOR</stp>
        <stp>[Crispin Spreadsheet.xlsx]OEI!R458C12</stp>
        <tr r="L458" s="2"/>
      </tp>
      <tp>
        <v>1</v>
        <stp/>
        <stp>##V3_BDPV12</stp>
        <stp>EURGBp Curncy</stp>
        <stp>QUOTE_FACTOR</stp>
        <stp>[Crispin Spreadsheet.xlsx]OEI!R463C12</stp>
        <tr r="L463" s="2"/>
      </tp>
      <tp>
        <v>1</v>
        <stp/>
        <stp>##V3_BDPV12</stp>
        <stp>EURGBp Curncy</stp>
        <stp>QUOTE_FACTOR</stp>
        <stp>[Crispin Spreadsheet.xlsx]OEI!R462C12</stp>
        <tr r="L462" s="2"/>
      </tp>
      <tp>
        <v>1</v>
        <stp/>
        <stp>##V3_BDPV12</stp>
        <stp>EURGBp Curncy</stp>
        <stp>QUOTE_FACTOR</stp>
        <stp>[Crispin Spreadsheet.xlsx]OEI!R460C12</stp>
        <tr r="L460" s="2"/>
      </tp>
      <tp>
        <v>1</v>
        <stp/>
        <stp>##V3_BDPV12</stp>
        <stp>EURGBp Curncy</stp>
        <stp>QUOTE_FACTOR</stp>
        <stp>[Crispin Spreadsheet.xlsx]OEI!R467C12</stp>
        <tr r="L467" s="2"/>
      </tp>
      <tp>
        <v>1</v>
        <stp/>
        <stp>##V3_BDPV12</stp>
        <stp>EURGBp Curncy</stp>
        <stp>QUOTE_FACTOR</stp>
        <stp>[Crispin Spreadsheet.xlsx]OEI!R466C12</stp>
        <tr r="L466" s="2"/>
      </tp>
      <tp>
        <v>1</v>
        <stp/>
        <stp>##V3_BDPV12</stp>
        <stp>EURGBp Curncy</stp>
        <stp>QUOTE_FACTOR</stp>
        <stp>[Crispin Spreadsheet.xlsx]OEI!R464C12</stp>
        <tr r="L464" s="2"/>
      </tp>
      <tp>
        <v>1</v>
        <stp/>
        <stp>##V3_BDPV12</stp>
        <stp>EURGBp Curncy</stp>
        <stp>QUOTE_FACTOR</stp>
        <stp>[Crispin Spreadsheet.xlsx]OEI!R469C12</stp>
        <tr r="L469" s="2"/>
      </tp>
      <tp>
        <v>1</v>
        <stp/>
        <stp>##V3_BDPV12</stp>
        <stp>EURGBp Curncy</stp>
        <stp>QUOTE_FACTOR</stp>
        <stp>[Crispin Spreadsheet.xlsx]OEI!R468C12</stp>
        <tr r="L468" s="2"/>
      </tp>
      <tp>
        <v>1</v>
        <stp/>
        <stp>##V3_BDPV12</stp>
        <stp>EURGBp Curncy</stp>
        <stp>QUOTE_FACTOR</stp>
        <stp>[Crispin Spreadsheet.xlsx]OEI!R473C12</stp>
        <tr r="L473" s="2"/>
      </tp>
      <tp>
        <v>1</v>
        <stp/>
        <stp>##V3_BDPV12</stp>
        <stp>EURGBp Curncy</stp>
        <stp>QUOTE_FACTOR</stp>
        <stp>[Crispin Spreadsheet.xlsx]OEI!R472C12</stp>
        <tr r="L472" s="2"/>
      </tp>
      <tp>
        <v>1</v>
        <stp/>
        <stp>##V3_BDPV12</stp>
        <stp>EURGBp Curncy</stp>
        <stp>QUOTE_FACTOR</stp>
        <stp>[Crispin Spreadsheet.xlsx]OEI!R471C12</stp>
        <tr r="L471" s="2"/>
      </tp>
      <tp>
        <v>1</v>
        <stp/>
        <stp>##V3_BDPV12</stp>
        <stp>EURGBp Curncy</stp>
        <stp>QUOTE_FACTOR</stp>
        <stp>[Crispin Spreadsheet.xlsx]OEI!R477C12</stp>
        <tr r="L477" s="2"/>
      </tp>
      <tp>
        <v>1</v>
        <stp/>
        <stp>##V3_BDPV12</stp>
        <stp>EURGBp Curncy</stp>
        <stp>QUOTE_FACTOR</stp>
        <stp>[Crispin Spreadsheet.xlsx]OEI!R475C12</stp>
        <tr r="L475" s="2"/>
      </tp>
      <tp>
        <v>1</v>
        <stp/>
        <stp>##V3_BDPV12</stp>
        <stp>EURGBp Curncy</stp>
        <stp>QUOTE_FACTOR</stp>
        <stp>[Crispin Spreadsheet.xlsx]OEI!R479C12</stp>
        <tr r="L479" s="2"/>
      </tp>
      <tp>
        <v>1</v>
        <stp/>
        <stp>##V3_BDPV12</stp>
        <stp>EURGBp Curncy</stp>
        <stp>QUOTE_FACTOR</stp>
        <stp>[Crispin Spreadsheet.xlsx]OEI!R478C12</stp>
        <tr r="L478" s="2"/>
      </tp>
      <tp>
        <v>1</v>
        <stp/>
        <stp>##V3_BDPV12</stp>
        <stp>EURGBp Curncy</stp>
        <stp>QUOTE_FACTOR</stp>
        <stp>[Crispin Spreadsheet.xlsx]OEI!R403C12</stp>
        <tr r="L403" s="2"/>
      </tp>
      <tp>
        <v>1</v>
        <stp/>
        <stp>##V3_BDPV12</stp>
        <stp>EURGBp Curncy</stp>
        <stp>QUOTE_FACTOR</stp>
        <stp>[Crispin Spreadsheet.xlsx]OEI!R402C12</stp>
        <tr r="L402" s="2"/>
      </tp>
      <tp>
        <v>1</v>
        <stp/>
        <stp>##V3_BDPV12</stp>
        <stp>EURGBp Curncy</stp>
        <stp>QUOTE_FACTOR</stp>
        <stp>[Crispin Spreadsheet.xlsx]OEI!R401C12</stp>
        <tr r="L401" s="2"/>
      </tp>
      <tp>
        <v>1</v>
        <stp/>
        <stp>##V3_BDPV12</stp>
        <stp>EURGBp Curncy</stp>
        <stp>QUOTE_FACTOR</stp>
        <stp>[Crispin Spreadsheet.xlsx]OEI!R400C12</stp>
        <tr r="L400" s="2"/>
      </tp>
      <tp>
        <v>1</v>
        <stp/>
        <stp>##V3_BDPV12</stp>
        <stp>EURGBp Curncy</stp>
        <stp>QUOTE_FACTOR</stp>
        <stp>[Crispin Spreadsheet.xlsx]OEI!R407C12</stp>
        <tr r="L407" s="2"/>
      </tp>
      <tp>
        <v>1</v>
        <stp/>
        <stp>##V3_BDPV12</stp>
        <stp>EURGBp Curncy</stp>
        <stp>QUOTE_FACTOR</stp>
        <stp>[Crispin Spreadsheet.xlsx]OEI!R406C12</stp>
        <tr r="L406" s="2"/>
      </tp>
      <tp>
        <v>1</v>
        <stp/>
        <stp>##V3_BDPV12</stp>
        <stp>EURGBp Curncy</stp>
        <stp>QUOTE_FACTOR</stp>
        <stp>[Crispin Spreadsheet.xlsx]OEI!R405C12</stp>
        <tr r="L405" s="2"/>
      </tp>
      <tp>
        <v>1</v>
        <stp/>
        <stp>##V3_BDPV12</stp>
        <stp>EURGBp Curncy</stp>
        <stp>QUOTE_FACTOR</stp>
        <stp>[Crispin Spreadsheet.xlsx]OEI!R404C12</stp>
        <tr r="L404" s="2"/>
      </tp>
      <tp>
        <v>1</v>
        <stp/>
        <stp>##V3_BDPV12</stp>
        <stp>EURGBp Curncy</stp>
        <stp>QUOTE_FACTOR</stp>
        <stp>[Crispin Spreadsheet.xlsx]OEI!R409C12</stp>
        <tr r="L409" s="2"/>
      </tp>
      <tp>
        <v>1</v>
        <stp/>
        <stp>##V3_BDPV12</stp>
        <stp>EURGBp Curncy</stp>
        <stp>QUOTE_FACTOR</stp>
        <stp>[Crispin Spreadsheet.xlsx]OEI!R408C12</stp>
        <tr r="L408" s="2"/>
      </tp>
      <tp>
        <v>1</v>
        <stp/>
        <stp>##V3_BDPV12</stp>
        <stp>EURGBp Curncy</stp>
        <stp>QUOTE_FACTOR</stp>
        <stp>[Crispin Spreadsheet.xlsx]OEI!R413C12</stp>
        <tr r="L413" s="2"/>
      </tp>
      <tp>
        <v>1</v>
        <stp/>
        <stp>##V3_BDPV12</stp>
        <stp>EURGBp Curncy</stp>
        <stp>QUOTE_FACTOR</stp>
        <stp>[Crispin Spreadsheet.xlsx]OEI!R412C12</stp>
        <tr r="L412" s="2"/>
      </tp>
      <tp>
        <v>1</v>
        <stp/>
        <stp>##V3_BDPV12</stp>
        <stp>EURGBp Curncy</stp>
        <stp>QUOTE_FACTOR</stp>
        <stp>[Crispin Spreadsheet.xlsx]OEI!R411C12</stp>
        <tr r="L411" s="2"/>
      </tp>
      <tp>
        <v>1</v>
        <stp/>
        <stp>##V3_BDPV12</stp>
        <stp>EURGBp Curncy</stp>
        <stp>QUOTE_FACTOR</stp>
        <stp>[Crispin Spreadsheet.xlsx]OEI!R410C12</stp>
        <tr r="L410" s="2"/>
      </tp>
      <tp>
        <v>1</v>
        <stp/>
        <stp>##V3_BDPV12</stp>
        <stp>EURGBp Curncy</stp>
        <stp>QUOTE_FACTOR</stp>
        <stp>[Crispin Spreadsheet.xlsx]OEI!R417C12</stp>
        <tr r="L417" s="2"/>
      </tp>
      <tp>
        <v>1</v>
        <stp/>
        <stp>##V3_BDPV12</stp>
        <stp>EURGBp Curncy</stp>
        <stp>QUOTE_FACTOR</stp>
        <stp>[Crispin Spreadsheet.xlsx]OEI!R416C12</stp>
        <tr r="L416" s="2"/>
      </tp>
      <tp>
        <v>1</v>
        <stp/>
        <stp>##V3_BDPV12</stp>
        <stp>EURGBp Curncy</stp>
        <stp>QUOTE_FACTOR</stp>
        <stp>[Crispin Spreadsheet.xlsx]OEI!R415C12</stp>
        <tr r="L415" s="2"/>
      </tp>
      <tp>
        <v>1</v>
        <stp/>
        <stp>##V3_BDPV12</stp>
        <stp>EURGBp Curncy</stp>
        <stp>QUOTE_FACTOR</stp>
        <stp>[Crispin Spreadsheet.xlsx]OEI!R414C12</stp>
        <tr r="L414" s="2"/>
      </tp>
      <tp>
        <v>1</v>
        <stp/>
        <stp>##V3_BDPV12</stp>
        <stp>EURGBp Curncy</stp>
        <stp>QUOTE_FACTOR</stp>
        <stp>[Crispin Spreadsheet.xlsx]OEI!R419C12</stp>
        <tr r="L419" s="2"/>
      </tp>
      <tp>
        <v>1</v>
        <stp/>
        <stp>##V3_BDPV12</stp>
        <stp>EURGBp Curncy</stp>
        <stp>QUOTE_FACTOR</stp>
        <stp>[Crispin Spreadsheet.xlsx]OEI!R418C12</stp>
        <tr r="L418" s="2"/>
      </tp>
      <tp>
        <v>1</v>
        <stp/>
        <stp>##V3_BDPV12</stp>
        <stp>EURGBp Curncy</stp>
        <stp>QUOTE_FACTOR</stp>
        <stp>[Crispin Spreadsheet.xlsx]OEI!R423C12</stp>
        <tr r="L423" s="2"/>
      </tp>
      <tp>
        <v>1</v>
        <stp/>
        <stp>##V3_BDPV12</stp>
        <stp>EURGBp Curncy</stp>
        <stp>QUOTE_FACTOR</stp>
        <stp>[Crispin Spreadsheet.xlsx]OEI!R422C12</stp>
        <tr r="L422" s="2"/>
      </tp>
      <tp>
        <v>1</v>
        <stp/>
        <stp>##V3_BDPV12</stp>
        <stp>EURGBp Curncy</stp>
        <stp>QUOTE_FACTOR</stp>
        <stp>[Crispin Spreadsheet.xlsx]OEI!R421C12</stp>
        <tr r="L421" s="2"/>
      </tp>
      <tp>
        <v>1</v>
        <stp/>
        <stp>##V3_BDPV12</stp>
        <stp>EURGBp Curncy</stp>
        <stp>QUOTE_FACTOR</stp>
        <stp>[Crispin Spreadsheet.xlsx]OEI!R420C12</stp>
        <tr r="L420" s="2"/>
      </tp>
      <tp>
        <v>1</v>
        <stp/>
        <stp>##V3_BDPV12</stp>
        <stp>EURGBp Curncy</stp>
        <stp>QUOTE_FACTOR</stp>
        <stp>[Crispin Spreadsheet.xlsx]OEI!R426C12</stp>
        <tr r="L426" s="2"/>
      </tp>
      <tp>
        <v>1</v>
        <stp/>
        <stp>##V3_BDPV12</stp>
        <stp>EURGBp Curncy</stp>
        <stp>QUOTE_FACTOR</stp>
        <stp>[Crispin Spreadsheet.xlsx]OEI!R424C12</stp>
        <tr r="L424" s="2"/>
      </tp>
      <tp>
        <v>1</v>
        <stp/>
        <stp>##V3_BDPV12</stp>
        <stp>EURGBp Curncy</stp>
        <stp>QUOTE_FACTOR</stp>
        <stp>[Crispin Spreadsheet.xlsx]OEI!R428C12</stp>
        <tr r="L428" s="2"/>
      </tp>
      <tp>
        <v>1</v>
        <stp/>
        <stp>##V3_BDPV12</stp>
        <stp>EURGBp Curncy</stp>
        <stp>QUOTE_FACTOR</stp>
        <stp>[Crispin Spreadsheet.xlsx]OEI!R433C12</stp>
        <tr r="L433" s="2"/>
      </tp>
      <tp>
        <v>1</v>
        <stp/>
        <stp>##V3_BDPV12</stp>
        <stp>EURGBp Curncy</stp>
        <stp>QUOTE_FACTOR</stp>
        <stp>[Crispin Spreadsheet.xlsx]OEI!R432C12</stp>
        <tr r="L432" s="2"/>
      </tp>
      <tp>
        <v>1</v>
        <stp/>
        <stp>##V3_BDPV12</stp>
        <stp>EURGBp Curncy</stp>
        <stp>QUOTE_FACTOR</stp>
        <stp>[Crispin Spreadsheet.xlsx]OEI!R431C12</stp>
        <tr r="L431" s="2"/>
      </tp>
      <tp>
        <v>1</v>
        <stp/>
        <stp>##V3_BDPV12</stp>
        <stp>EURGBp Curncy</stp>
        <stp>QUOTE_FACTOR</stp>
        <stp>[Crispin Spreadsheet.xlsx]OEI!R430C12</stp>
        <tr r="L430" s="2"/>
      </tp>
      <tp>
        <v>1</v>
        <stp/>
        <stp>##V3_BDPV12</stp>
        <stp>EURGBp Curncy</stp>
        <stp>QUOTE_FACTOR</stp>
        <stp>[Crispin Spreadsheet.xlsx]OEI!R437C12</stp>
        <tr r="L437" s="2"/>
      </tp>
      <tp>
        <v>1</v>
        <stp/>
        <stp>##V3_BDPV12</stp>
        <stp>EURGBp Curncy</stp>
        <stp>QUOTE_FACTOR</stp>
        <stp>[Crispin Spreadsheet.xlsx]OEI!R436C12</stp>
        <tr r="L436" s="2"/>
      </tp>
      <tp>
        <v>1</v>
        <stp/>
        <stp>##V3_BDPV12</stp>
        <stp>EURGBp Curncy</stp>
        <stp>QUOTE_FACTOR</stp>
        <stp>[Crispin Spreadsheet.xlsx]OEI!R435C12</stp>
        <tr r="L435" s="2"/>
      </tp>
      <tp>
        <v>1</v>
        <stp/>
        <stp>##V3_BDPV12</stp>
        <stp>EURGBp Curncy</stp>
        <stp>QUOTE_FACTOR</stp>
        <stp>[Crispin Spreadsheet.xlsx]OEI!R439C12</stp>
        <tr r="L439" s="2"/>
      </tp>
      <tp>
        <v>1</v>
        <stp/>
        <stp>##V3_BDPV12</stp>
        <stp>EURGBp Curncy</stp>
        <stp>QUOTE_FACTOR</stp>
        <stp>[Crispin Spreadsheet.xlsx]OEI!R438C12</stp>
        <tr r="L438" s="2"/>
      </tp>
      <tp>
        <v>209000</v>
        <stp/>
        <stp>##V3_BDPV12</stp>
        <stp>8953 JT Equity</stp>
        <stp>PX_YEST_CLOSE</stp>
        <stp>[Crispin Spreadsheet.xlsx]OEI!R254C6</stp>
        <tr r="F254" s="2"/>
      </tp>
      <tp>
        <v>3430</v>
        <stp/>
        <stp>##V3_BDPV12</stp>
        <stp>6753 JT Equity</stp>
        <stp>PX_YEST_CLOSE</stp>
        <stp>[Crispin Spreadsheet.xlsx]OEI!R274C6</stp>
        <tr r="F274" s="2"/>
      </tp>
      <tp t="s">
        <v>SILVER FUTURE     May18</v>
        <stp/>
        <stp>##V3_BDPV12</stp>
        <stp>SIA Comdty</stp>
        <stp>NAME</stp>
        <stp>[Crispin Spreadsheet.xlsx]OEI!R716C5</stp>
        <tr r="E716" s="2"/>
      </tp>
      <tp>
        <v>218.85</v>
        <stp/>
        <stp>##V3_BDPV12</stp>
        <stp>BT/A LN Equity</stp>
        <stp>PX_YEST_CLOSE</stp>
        <stp>[Crispin Spreadsheet.xlsx]OEI!R424C6</stp>
        <tr r="F424" s="2"/>
      </tp>
      <tp>
        <v>95.34</v>
        <stp/>
        <stp>##V3_BDHV12</stp>
        <stp>MCHP US Equity</stp>
        <stp>PX_CLOSE_1D</stp>
        <stp>09/03/2018</stp>
        <stp>09/03/2018</stp>
        <stp>[Crispin Spreadsheet.xlsx]OEI!R771C28</stp>
        <tr r="AB771" s="2"/>
      </tp>
      <tp>
        <v>189.9</v>
        <stp/>
        <stp>##V3_BDHV12</stp>
        <stp>ALV GY Equity</stp>
        <stp>PX_CLOSE_1D</stp>
        <stp>09/03/2018</stp>
        <stp>09/03/2018</stp>
        <stp>[Crispin Spreadsheet.xlsx]OEI!R142C28</stp>
        <tr r="AB142" s="2"/>
      </tp>
      <tp>
        <v>20.99</v>
        <stp/>
        <stp>##V3_BDHV12</stp>
        <stp>VIV FP Equity</stp>
        <stp>PX_CLOSE_1D</stp>
        <stp>09/03/2018</stp>
        <stp>09/03/2018</stp>
        <stp>[Crispin Spreadsheet.xlsx]OEI!R135C28</stp>
        <tr r="AB135" s="2"/>
      </tp>
      <tp>
        <v>644.20000000000005</v>
        <stp/>
        <stp>##V3_BDHV12</stp>
        <stp>INVP LN Equity</stp>
        <stp>PX_CLOSE_1D</stp>
        <stp>09/03/2018</stp>
        <stp>09/03/2018</stp>
        <stp>[Crispin Spreadsheet.xlsx]OEI!R484C28</stp>
        <tr r="AB484" s="2"/>
      </tp>
      <tp>
        <v>38.17</v>
        <stp/>
        <stp>##V3_BDHV12</stp>
        <stp>NAV US Equity</stp>
        <stp>PX_CLOSE_1D</stp>
        <stp>09/03/2018</stp>
        <stp>09/03/2018</stp>
        <stp>[Crispin Spreadsheet.xlsx]OEI!R664C28</stp>
        <tr r="AB664" s="2"/>
      </tp>
      <tp>
        <v>153.85</v>
        <stp/>
        <stp>##V3_BDHV12</stp>
        <stp>ITV LN Equity</stp>
        <stp>PX_CLOSE_1D</stp>
        <stp>09/03/2018</stp>
        <stp>09/03/2018</stp>
        <stp>[Crispin Spreadsheet.xlsx]OEI!R761C28</stp>
        <tr r="AB761" s="2"/>
      </tp>
      <tp>
        <v>38.17</v>
        <stp/>
        <stp>##V3_BDHV12</stp>
        <stp>NAV US Equity</stp>
        <stp>PX_CLOSE_1D</stp>
        <stp>09/03/2018</stp>
        <stp>09/03/2018</stp>
        <stp>[Crispin Spreadsheet.xlsx]OEI!R773C28</stp>
        <tr r="AB773" s="2"/>
      </tp>
      <tp>
        <v>153.85</v>
        <stp/>
        <stp>##V3_BDHV12</stp>
        <stp>ITV LN Equity</stp>
        <stp>PX_CLOSE_1D</stp>
        <stp>09/03/2018</stp>
        <stp>09/03/2018</stp>
        <stp>[Crispin Spreadsheet.xlsx]OEI!R486C28</stp>
        <tr r="AB486" s="2"/>
      </tp>
      <tp>
        <v>4296</v>
        <stp/>
        <stp>##V3_BDHV12</stp>
        <stp>RMV LN Equity</stp>
        <stp>PX_CLOSE_1D</stp>
        <stp>09/03/2018</stp>
        <stp>09/03/2018</stp>
        <stp>[Crispin Spreadsheet.xlsx]OEI!R534C28</stp>
        <tr r="AB534" s="2"/>
      </tp>
      <tp>
        <v>149.99</v>
        <stp/>
        <stp>##V3_BDHV12</stp>
        <stp>ALV US Equity</stp>
        <stp>PX_CLOSE_1D</stp>
        <stp>09/03/2018</stp>
        <stp>09/03/2018</stp>
        <stp>[Crispin Spreadsheet.xlsx]OEI!R599C28</stp>
        <tr r="AB599" s="2"/>
      </tp>
      <tp>
        <v>31.63</v>
        <stp/>
        <stp>##V3_BDHV12</stp>
        <stp>LIGHT NA Equity</stp>
        <stp>PX_CLOSE_1D</stp>
        <stp>09/03/2018</stp>
        <stp>09/03/2018</stp>
        <stp>[Crispin Spreadsheet.xlsx]OEI!R301C28</stp>
        <tr r="AB301" s="2"/>
      </tp>
      <tp>
        <v>17.649999999999999</v>
        <stp/>
        <stp>##V3_BDHV12</stp>
        <stp>SNAP US Equity</stp>
        <stp>PX_CLOSE_1D</stp>
        <stp>09/03/2018</stp>
        <stp>09/03/2018</stp>
        <stp>[Crispin Spreadsheet.xlsx]OEI!R684C28</stp>
        <tr r="AB684" s="2"/>
      </tp>
      <tp>
        <v>103.98</v>
        <stp/>
        <stp>##V3_BDPV12</stp>
        <stp>MQG AU Equity</stp>
        <stp>LAST_PRICE</stp>
        <stp>[Crispin Spreadsheet.xlsx]OEI!R18C7</stp>
        <tr r="G18" s="2"/>
      </tp>
      <tp>
        <v>145.4</v>
        <stp/>
        <stp>##V3_BDPV12</stp>
        <stp>ITV LN Equity</stp>
        <stp>LAST_PRICE</stp>
        <stp>[Crispin Spreadsheet.xlsx]OEI!R486C7</stp>
        <tr r="G486" s="2"/>
      </tp>
      <tp>
        <v>9.1199999999999992</v>
        <stp/>
        <stp>##V3_BDPV12</stp>
        <stp>JPR LN Equity</stp>
        <stp>LAST_PRICE</stp>
        <stp>[Crispin Spreadsheet.xlsx]OEI!R492C7</stp>
        <tr r="G492" s="2"/>
      </tp>
      <tp>
        <v>154.91999999999999</v>
        <stp/>
        <stp>##V3_BDPV12</stp>
        <stp>WHR US Equity</stp>
        <stp>LAST_PRICE</stp>
        <stp>[Crispin Spreadsheet.xlsx]OEI!R702C7</stp>
        <tr r="G702" s="2"/>
      </tp>
      <tp>
        <v>913</v>
        <stp/>
        <stp>##V3_BDPV12</stp>
        <stp>BOY LN Equity</stp>
        <stp>LAST_PRICE</stp>
        <stp>[Crispin Spreadsheet.xlsx]OEI!R749C7</stp>
        <tr r="G749" s="2"/>
      </tp>
      <tp>
        <v>39.9</v>
        <stp/>
        <stp>##V3_BDPV12</stp>
        <stp>CPR LN Equity</stp>
        <stp>LAST_PRICE</stp>
        <stp>[Crispin Spreadsheet.xlsx]OEI!R432C7</stp>
        <tr r="G432" s="2"/>
      </tp>
      <tp>
        <v>270.39999999999998</v>
        <stp/>
        <stp>##V3_BDPV12</stp>
        <stp>DRX LN Equity</stp>
        <stp>LAST_PRICE</stp>
        <stp>[Crispin Spreadsheet.xlsx]OEI!R448C7</stp>
        <tr r="G448" s="2"/>
      </tp>
      <tp>
        <v>104.5</v>
        <stp/>
        <stp>##V3_BDPV12</stp>
        <stp>SPLK US Equity</stp>
        <stp>LAST_PRICE</stp>
        <stp>[Crispin Spreadsheet.xlsx]OEI!R785C7</stp>
        <tr r="G785" s="2"/>
      </tp>
      <tp>
        <v>1095</v>
        <stp/>
        <stp>##V3_BDPV12</stp>
        <stp>WPP LN Equity</stp>
        <stp>LAST_PRICE</stp>
        <stp>[Crispin Spreadsheet.xlsx]OEI!R800C7</stp>
        <tr r="G800" s="2"/>
      </tp>
      <tp>
        <v>466.3</v>
        <stp/>
        <stp>##V3_BDPV12</stp>
        <stp>RMS FP Equity</stp>
        <stp>LAST_PRICE</stp>
        <stp>[Crispin Spreadsheet.xlsx]OEI!R103C7</stp>
        <tr r="G103" s="2"/>
      </tp>
      <tp>
        <v>1826</v>
        <stp/>
        <stp>##V3_BDPV12</stp>
        <stp>PRU LN Equity</stp>
        <stp>LAST_PRICE</stp>
        <stp>[Crispin Spreadsheet.xlsx]OEI!R525C7</stp>
        <tr r="G525" s="2"/>
      </tp>
      <tp>
        <v>115.1</v>
        <stp/>
        <stp>##V3_BDPV12</stp>
        <stp>TALK LN Equity</stp>
        <stp>LAST_PRICE</stp>
        <stp>[Crispin Spreadsheet.xlsx]OEI!R565C7</stp>
        <tr r="G565" s="2"/>
      </tp>
      <tp>
        <v>63.48</v>
        <stp/>
        <stp>##V3_BDPV12</stp>
        <stp>AGCO US Equity</stp>
        <stp>LAST_PRICE</stp>
        <stp>[Crispin Spreadsheet.xlsx]OEI!R591C7</stp>
        <tr r="G591" s="2"/>
      </tp>
      <tp>
        <v>340.2</v>
        <stp/>
        <stp>##V3_BDPV12</stp>
        <stp>AUTO LN Equity</stp>
        <stp>LAST_PRICE</stp>
        <stp>[Crispin Spreadsheet.xlsx]OEI!R411C7</stp>
        <tr r="G411" s="2"/>
      </tp>
      <tp>
        <v>242.95</v>
        <stp/>
        <stp>##V3_BDPV12</stp>
        <stp>AVGO US Equity</stp>
        <stp>LAST_PRICE</stp>
        <stp>[Crispin Spreadsheet.xlsx]OEI!R751C7</stp>
        <tr r="G751" s="2"/>
      </tp>
      <tp>
        <v>358.5</v>
        <stp/>
        <stp>##V3_BDPV12</stp>
        <stp>GLEN LN Equity</stp>
        <stp>LAST_PRICE</stp>
        <stp>[Crispin Spreadsheet.xlsx]OEI!R460C7</stp>
        <tr r="G460" s="2"/>
      </tp>
      <tp>
        <v>0.43049999999999999</v>
        <stp/>
        <stp>##V3_BDPV12</stp>
        <stp>GEDI IM Equity</stp>
        <stp>LAST_PRICE</stp>
        <stp>[Crispin Spreadsheet.xlsx]OEI!R227C7</stp>
        <tr r="G227" s="2"/>
      </tp>
      <tp>
        <v>500</v>
        <stp/>
        <stp>##V3_BDPV12</stp>
        <stp>FBEL FP Equity</stp>
        <stp>LAST_PRICE</stp>
        <stp>[Crispin Spreadsheet.xlsx]OEI!R102C7</stp>
        <tr r="G102" s="2"/>
      </tp>
      <tp>
        <v>144.15</v>
        <stp/>
        <stp>##V3_BDPV12</stp>
        <stp>KNIN SW Equity</stp>
        <stp>LAST_PRICE</stp>
        <stp>[Crispin Spreadsheet.xlsx]OEI!R380C7</stp>
        <tr r="G380" s="2"/>
      </tp>
      <tp>
        <v>45.920099999999998</v>
        <stp/>
        <stp>##V3_BDPV12</stp>
        <stp>ORCL US Equity</stp>
        <stp>LAST_PRICE</stp>
        <stp>[Crispin Spreadsheet.xlsx]OEI!R672C7</stp>
        <tr r="G672" s="2"/>
      </tp>
      <tp>
        <v>2025</v>
        <stp/>
        <stp>##V3_BDPV12</stp>
        <stp>8929 JT Equity</stp>
        <stp>PX_YEST_CLOSE</stp>
        <stp>[Crispin Spreadsheet.xlsx]OEI!R242C6</stp>
        <tr r="F242" s="2"/>
      </tp>
      <tp>
        <v>21345</v>
        <stp/>
        <stp>##V3_BDPV12</stp>
        <stp>8035 JT Equity</stp>
        <stp>PX_YEST_CLOSE</stp>
        <stp>[Crispin Spreadsheet.xlsx]OEI!R283C6</stp>
        <tr r="F283" s="2"/>
      </tp>
      <tp>
        <v>1177</v>
        <stp/>
        <stp>##V3_BDPV12</stp>
        <stp>5727 JT Equity</stp>
        <stp>PX_YEST_CLOSE</stp>
        <stp>[Crispin Spreadsheet.xlsx]OEI!R282C6</stp>
        <tr r="F282" s="2"/>
      </tp>
      <tp>
        <v>1914</v>
        <stp/>
        <stp>##V3_BDPV12</stp>
        <stp>8591 JT Equity</stp>
        <stp>PX_YEST_CLOSE</stp>
        <stp>[Crispin Spreadsheet.xlsx]OEI!R269C6</stp>
        <tr r="F269" s="2"/>
      </tp>
      <tp t="s">
        <v>HKD</v>
        <stp/>
        <stp>##V3_BDPV12</stp>
        <stp>3328 HK Equity</stp>
        <stp>CRNCY</stp>
        <stp>[Crispin Spreadsheet.xlsx]OEI!R193C4</stp>
        <tr r="D193" s="2"/>
      </tp>
      <tp>
        <v>1788.5</v>
        <stp/>
        <stp>##V3_BDPV12</stp>
        <stp>8802 JT Equity</stp>
        <stp>PX_YEST_CLOSE</stp>
        <stp>[Crispin Spreadsheet.xlsx]OEI!R260C6</stp>
        <tr r="F260" s="2"/>
      </tp>
      <tp>
        <v>1324</v>
        <stp/>
        <stp>##V3_BDPV12</stp>
        <stp>6113 JT Equity</stp>
        <stp>PX_YEST_CLOSE</stp>
        <stp>[Crispin Spreadsheet.xlsx]OEI!R241C6</stp>
        <tr r="F241" s="2"/>
      </tp>
      <tp>
        <v>84.97</v>
        <stp/>
        <stp>##V3_BDHV12</stp>
        <stp>BMW GY Equity</stp>
        <stp>PX_CLOSE_1D</stp>
        <stp>09/03/2018</stp>
        <stp>09/03/2018</stp>
        <stp>[Crispin Spreadsheet.xlsx]OEI!R146C28</stp>
        <tr r="AB146" s="2"/>
      </tp>
      <tp>
        <v>37.65</v>
        <stp/>
        <stp>##V3_BDHV12</stp>
        <stp>DPW GY Equity</stp>
        <stp>PX_CLOSE_1D</stp>
        <stp>09/03/2018</stp>
        <stp>09/03/2018</stp>
        <stp>[Crispin Spreadsheet.xlsx]OEI!R153C28</stp>
        <tr r="AB153" s="2"/>
      </tp>
      <tp>
        <v>160.4</v>
        <stp/>
        <stp>##V3_BDHV12</stp>
        <stp>VOW GY Equity</stp>
        <stp>PX_CLOSE_1D</stp>
        <stp>09/03/2018</stp>
        <stp>09/03/2018</stp>
        <stp>[Crispin Spreadsheet.xlsx]OEI!R181C28</stp>
        <tr r="AB181" s="2"/>
      </tp>
      <tp>
        <v>43.9</v>
        <stp/>
        <stp>##V3_BDHV12</stp>
        <stp>SOW GY Equity</stp>
        <stp>PX_CLOSE_1D</stp>
        <stp>09/03/2018</stp>
        <stp>09/03/2018</stp>
        <stp>[Crispin Spreadsheet.xlsx]OEI!R176C28</stp>
        <tr r="AB176" s="2"/>
      </tp>
      <tp>
        <v>225.2</v>
        <stp/>
        <stp>##V3_BDHV12</stp>
        <stp>MRW LN Equity</stp>
        <stp>PX_CLOSE_1D</stp>
        <stp>09/03/2018</stp>
        <stp>09/03/2018</stp>
        <stp>[Crispin Spreadsheet.xlsx]OEI!R582C28</stp>
        <tr r="AB582" s="2"/>
      </tp>
      <tp>
        <v>188.1</v>
        <stp/>
        <stp>##V3_BDHV12</stp>
        <stp>TLW LN Equity</stp>
        <stp>PX_CLOSE_1D</stp>
        <stp>09/03/2018</stp>
        <stp>09/03/2018</stp>
        <stp>[Crispin Spreadsheet.xlsx]OEI!R573C28</stp>
        <tr r="AB573" s="2"/>
      </tp>
      <tp>
        <v>274.7</v>
        <stp/>
        <stp>##V3_BDHV12</stp>
        <stp>GWW US Equity</stp>
        <stp>PX_CLOSE_1D</stp>
        <stp>09/03/2018</stp>
        <stp>09/03/2018</stp>
        <stp>[Crispin Spreadsheet.xlsx]OEI!R801C28</stp>
        <tr r="AB801" s="2"/>
      </tp>
      <tp>
        <v>54.01</v>
        <stp/>
        <stp>##V3_BDPV12</stp>
        <stp>AEM CN Equity</stp>
        <stp>LAST_PRICE</stp>
        <stp>[Crispin Spreadsheet.xlsx]OEI!R46C7</stp>
        <tr r="G46" s="2"/>
      </tp>
      <tp>
        <v>33.04</v>
        <stp/>
        <stp>##V3_BDPV12</stp>
        <stp>HUR LN Equity</stp>
        <stp>LAST_PRICE</stp>
        <stp>[Crispin Spreadsheet.xlsx]OEI!R471C7</stp>
        <tr r="G471" s="2"/>
      </tp>
      <tp>
        <v>335</v>
        <stp/>
        <stp>##V3_BDPV12</stp>
        <stp>HSP LN Equity</stp>
        <stp>LAST_PRICE</stp>
        <stp>[Crispin Spreadsheet.xlsx]OEI!R463C7</stp>
        <tr r="G463" s="2"/>
      </tp>
      <tp>
        <v>87.06</v>
        <stp/>
        <stp>##V3_BDPV12</stp>
        <stp>WMT US Equity</stp>
        <stp>LAST_PRICE</stp>
        <stp>[Crispin Spreadsheet.xlsx]OEI!R797C7</stp>
        <tr r="G797" s="2"/>
      </tp>
      <tp>
        <v>47.02</v>
        <stp/>
        <stp>##V3_BDPV12</stp>
        <stp>TUP US Equity</stp>
        <stp>LAST_PRICE</stp>
        <stp>[Crispin Spreadsheet.xlsx]OEI!R693C7</stp>
        <tr r="G693" s="2"/>
      </tp>
      <tp>
        <v>1394.6</v>
        <stp/>
        <stp>##V3_BDPV12</stp>
        <stp>BLT LN Equity</stp>
        <stp>LAST_PRICE</stp>
        <stp>[Crispin Spreadsheet.xlsx]OEI!R417C7</stp>
        <tr r="G417" s="2"/>
      </tp>
      <tp>
        <v>147.86000000000001</v>
        <stp/>
        <stp>##V3_BDPV12</stp>
        <stp>CAT US Equity</stp>
        <stp>LAST_PRICE</stp>
        <stp>[Crispin Spreadsheet.xlsx]OEI!R607C7</stp>
        <tr r="G607" s="2"/>
      </tp>
      <tp>
        <v>21.05</v>
        <stp/>
        <stp>##V3_BDPV12</stp>
        <stp>VIV FP Equity</stp>
        <stp>LAST_PRICE</stp>
        <stp>[Crispin Spreadsheet.xlsx]OEI!R135C7</stp>
        <tr r="G135" s="2"/>
      </tp>
      <tp>
        <v>83.8</v>
        <stp/>
        <stp>##V3_BDPV12</stp>
        <stp>SAVE FP Equity</stp>
        <stp>LAST_PRICE</stp>
        <stp>[Crispin Spreadsheet.xlsx]OEI!R118C7</stp>
        <tr r="G118" s="2"/>
      </tp>
      <tp>
        <v>20.149999999999999</v>
        <stp/>
        <stp>##V3_BDPV12</stp>
        <stp>HTZ US Equity</stp>
        <stp>LAST_PRICE</stp>
        <stp>[Crispin Spreadsheet.xlsx]OEI!R759C7</stp>
        <tr r="G759" s="2"/>
      </tp>
      <tp>
        <v>3034.67</v>
        <stp/>
        <stp>##V3_BDPV12</stp>
        <stp>NVR US Equity</stp>
        <stp>LAST_PRICE</stp>
        <stp>[Crispin Spreadsheet.xlsx]OEI!R671C7</stp>
        <tr r="G671" s="2"/>
      </tp>
      <tp>
        <v>55.310200000000002</v>
        <stp/>
        <stp>##V3_BDPV12</stp>
        <stp>QCOM US Equity</stp>
        <stp>LAST_PRICE</stp>
        <stp>[Crispin Spreadsheet.xlsx]OEI!R680C7</stp>
        <tr r="G680" s="2"/>
      </tp>
      <tp>
        <v>178.49</v>
        <stp/>
        <stp>##V3_BDPV12</stp>
        <stp>WYNN US Equity</stp>
        <stp>LAST_PRICE</stp>
        <stp>[Crispin Spreadsheet.xlsx]OEI!R703C7</stp>
        <tr r="G703" s="2"/>
      </tp>
      <tp>
        <v>148.15</v>
        <stp/>
        <stp>##V3_BDPV12</stp>
        <stp>VOLVB SS Equity</stp>
        <stp>LAST_PRICE</stp>
        <stp>[Crispin Spreadsheet.xlsx]OEI!R369C7</stp>
        <tr r="G369" s="2"/>
      </tp>
      <tp>
        <v>22.1</v>
        <stp/>
        <stp>##V3_BDPV12</stp>
        <stp>ABBN SW Equity</stp>
        <stp>LAST_PRICE</stp>
        <stp>[Crispin Spreadsheet.xlsx]OEI!R373C7</stp>
        <tr r="G373" s="2"/>
      </tp>
      <tp>
        <v>1540.5</v>
        <stp/>
        <stp>##V3_BDPV12</stp>
        <stp>EXPN LN Equity</stp>
        <stp>LAST_PRICE</stp>
        <stp>[Crispin Spreadsheet.xlsx]OEI!R453C7</stp>
        <tr r="G453" s="2"/>
      </tp>
      <tp>
        <v>73.7</v>
        <stp/>
        <stp>##V3_BDPV12</stp>
        <stp>NESN SW Equity</stp>
        <stp>LAST_PRICE</stp>
        <stp>[Crispin Spreadsheet.xlsx]OEI!R383C7</stp>
        <tr r="G383" s="2"/>
      </tp>
      <tp>
        <v>58</v>
        <stp/>
        <stp>##V3_BDPV12</stp>
        <stp>NODL NO Equity</stp>
        <stp>LAST_PRICE</stp>
        <stp>[Crispin Spreadsheet.xlsx]OEI!R311C7</stp>
        <tr r="G311" s="2"/>
      </tp>
      <tp>
        <v>60.27</v>
        <stp/>
        <stp>##V3_BDPV12</stp>
        <stp>MXIM US Equity</stp>
        <stp>LAST_PRICE</stp>
        <stp>[Crispin Spreadsheet.xlsx]OEI!R770C7</stp>
        <tr r="G770" s="2"/>
      </tp>
      <tp>
        <v>4520</v>
        <stp/>
        <stp>##V3_BDPV12</stp>
        <stp>9719 JT Equity</stp>
        <stp>PX_YEST_CLOSE</stp>
        <stp>[Crispin Spreadsheet.xlsx]OEI!R272C6</stp>
        <tr r="F272" s="2"/>
      </tp>
      <tp>
        <v>1</v>
        <stp/>
        <stp>##V3_BDPV12</stp>
        <stp>EURZAr Curncy</stp>
        <stp>QUOTE_FACTOR</stp>
        <stp>[Crispin Spreadsheet.xlsx]OEI!R330C12</stp>
        <tr r="L330" s="2"/>
      </tp>
      <tp>
        <v>1</v>
        <stp/>
        <stp>##V3_BDPV12</stp>
        <stp>EURZAr Curncy</stp>
        <stp>QUOTE_FACTOR</stp>
        <stp>[Crispin Spreadsheet.xlsx]OEI!R331C12</stp>
        <tr r="L331" s="2"/>
      </tp>
      <tp>
        <v>1</v>
        <stp/>
        <stp>##V3_BDPV12</stp>
        <stp>EURZAr Curncy</stp>
        <stp>QUOTE_FACTOR</stp>
        <stp>[Crispin Spreadsheet.xlsx]OEI!R332C12</stp>
        <tr r="L332" s="2"/>
      </tp>
      <tp>
        <v>1</v>
        <stp/>
        <stp>##V3_BDPV12</stp>
        <stp>EURZAr Curncy</stp>
        <stp>QUOTE_FACTOR</stp>
        <stp>[Crispin Spreadsheet.xlsx]OEI!R329C12</stp>
        <tr r="L329" s="2"/>
      </tp>
      <tp>
        <v>39.76</v>
        <stp/>
        <stp>##V3_BDPV12</stp>
        <stp>EN FP Equity</stp>
        <stp>LAST_PRICE</stp>
        <stp>[Crispin Spreadsheet.xlsx]OEI!R89C7</stp>
        <tr r="G89" s="2"/>
      </tp>
      <tp>
        <v>107.7</v>
        <stp/>
        <stp>##V3_BDPV12</stp>
        <stp>EI FP Equity</stp>
        <stp>LAST_PRICE</stp>
        <stp>[Crispin Spreadsheet.xlsx]OEI!R99C7</stp>
        <tr r="G99" s="2"/>
      </tp>
      <tp>
        <v>35</v>
        <stp/>
        <stp>##V3_BDHV12</stp>
        <stp>BDRILL NO Equity</stp>
        <stp>PX_CLOSE_1D</stp>
        <stp>09/03/2018</stp>
        <stp>09/03/2018</stp>
        <stp>[Crispin Spreadsheet.xlsx]OEI!R750C28</stp>
        <tr r="AB750" s="2"/>
      </tp>
      <tp>
        <v>35</v>
        <stp/>
        <stp>##V3_BDHV12</stp>
        <stp>BDRILL NO Equity</stp>
        <stp>PX_CLOSE_1D</stp>
        <stp>09/03/2018</stp>
        <stp>09/03/2018</stp>
        <stp>[Crispin Spreadsheet.xlsx]OEI!R307C28</stp>
        <tr r="AB307" s="2"/>
      </tp>
      <tp>
        <v>37.4</v>
        <stp/>
        <stp>##V3_BDPV12</stp>
        <stp>BDRILL NO Equity</stp>
        <stp>LAST_PRICE</stp>
        <stp>[Crispin Spreadsheet.xlsx]OEI!R307C7</stp>
        <tr r="G307" s="2"/>
      </tp>
      <tp>
        <v>0.82299999999999995</v>
        <stp/>
        <stp>##V3_BDHV12</stp>
        <stp>TIT IM Equity</stp>
        <stp>PX_CLOSE_1D</stp>
        <stp>09/03/2018</stp>
        <stp>09/03/2018</stp>
        <stp>[Crispin Spreadsheet.xlsx]OEI!R232C28</stp>
        <tr r="AB232" s="2"/>
      </tp>
      <tp>
        <v>66.650000000000006</v>
        <stp/>
        <stp>##V3_BDHV12</stp>
        <stp>LAMR US Equity</stp>
        <stp>PX_CLOSE_1D</stp>
        <stp>09/03/2018</stp>
        <stp>09/03/2018</stp>
        <stp>[Crispin Spreadsheet.xlsx]OEI!R767C28</stp>
        <tr r="AB767" s="2"/>
      </tp>
      <tp>
        <v>146.30000000000001</v>
        <stp/>
        <stp>##V3_BDHV12</stp>
        <stp>HOT GY Equity</stp>
        <stp>PX_CLOSE_1D</stp>
        <stp>09/03/2018</stp>
        <stp>09/03/2018</stp>
        <stp>[Crispin Spreadsheet.xlsx]OEI!R160C28</stp>
        <tr r="AB160" s="2"/>
      </tp>
      <tp>
        <v>66.650000000000006</v>
        <stp/>
        <stp>##V3_BDHV12</stp>
        <stp>LAMR US Equity</stp>
        <stp>PX_CLOSE_1D</stp>
        <stp>09/03/2018</stp>
        <stp>09/03/2018</stp>
        <stp>[Crispin Spreadsheet.xlsx]OEI!R651C28</stp>
        <tr r="AB651" s="2"/>
      </tp>
      <tp>
        <v>3.68</v>
        <stp/>
        <stp>##V3_BDHV12</stp>
        <stp>ART GY Equity</stp>
        <stp>PX_CLOSE_1D</stp>
        <stp>09/03/2018</stp>
        <stp>09/03/2018</stp>
        <stp>[Crispin Spreadsheet.xlsx]OEI!R143C28</stp>
        <tr r="AB143" s="2"/>
      </tp>
      <tp>
        <v>3.58</v>
        <stp/>
        <stp>##V3_BDHV12</stp>
        <stp>DHT US Equity</stp>
        <stp>PX_CLOSE_1D</stp>
        <stp>09/03/2018</stp>
        <stp>09/03/2018</stp>
        <stp>[Crispin Spreadsheet.xlsx]OEI!R621C28</stp>
        <tr r="AB621" s="2"/>
      </tp>
      <tp>
        <v>153.59</v>
        <stp/>
        <stp>##V3_BDHV12</stp>
        <stp>CAT US Equity</stp>
        <stp>PX_CLOSE_1D</stp>
        <stp>09/03/2018</stp>
        <stp>09/03/2018</stp>
        <stp>[Crispin Spreadsheet.xlsx]OEI!R607C28</stp>
        <tr r="AB607" s="2"/>
      </tp>
      <tp>
        <v>2.66</v>
        <stp/>
        <stp>##V3_BDHV12</stp>
        <stp>WFT US Equity</stp>
        <stp>PX_CLOSE_1D</stp>
        <stp>09/03/2018</stp>
        <stp>09/03/2018</stp>
        <stp>[Crispin Spreadsheet.xlsx]OEI!R798C28</stp>
        <tr r="AB798" s="2"/>
      </tp>
      <tp>
        <v>87.92</v>
        <stp/>
        <stp>##V3_BDHV12</stp>
        <stp>WMT US Equity</stp>
        <stp>PX_CLOSE_1D</stp>
        <stp>09/03/2018</stp>
        <stp>09/03/2018</stp>
        <stp>[Crispin Spreadsheet.xlsx]OEI!R797C28</stp>
        <tr r="AB797" s="2"/>
      </tp>
      <tp>
        <v>2.66</v>
        <stp/>
        <stp>##V3_BDHV12</stp>
        <stp>WFT US Equity</stp>
        <stp>PX_CLOSE_1D</stp>
        <stp>09/03/2018</stp>
        <stp>09/03/2018</stp>
        <stp>[Crispin Spreadsheet.xlsx]OEI!R700C28</stp>
        <tr r="AB700" s="2"/>
      </tp>
      <tp>
        <v>1403.8</v>
        <stp/>
        <stp>##V3_BDHV12</stp>
        <stp>BLT LN Equity</stp>
        <stp>PX_CLOSE_1D</stp>
        <stp>09/03/2018</stp>
        <stp>09/03/2018</stp>
        <stp>[Crispin Spreadsheet.xlsx]OEI!R417C28</stp>
        <tr r="AB417" s="2"/>
      </tp>
      <tp>
        <v>1944.5</v>
        <stp/>
        <stp>##V3_BDHV12</stp>
        <stp>AHT LN Equity</stp>
        <stp>PX_CLOSE_1D</stp>
        <stp>09/03/2018</stp>
        <stp>09/03/2018</stp>
        <stp>[Crispin Spreadsheet.xlsx]OEI!R408C28</stp>
        <tr r="AB408" s="2"/>
      </tp>
      <tp>
        <v>4721</v>
        <stp/>
        <stp>##V3_BDHV12</stp>
        <stp>NXT LN Equity</stp>
        <stp>PX_CLOSE_1D</stp>
        <stp>09/03/2018</stp>
        <stp>09/03/2018</stp>
        <stp>[Crispin Spreadsheet.xlsx]OEI!R509C28</stp>
        <tr r="AB509" s="2"/>
      </tp>
      <tp>
        <v>2560</v>
        <stp/>
        <stp>##V3_BDHV12</stp>
        <stp>VCT LN Equity</stp>
        <stp>PX_CLOSE_1D</stp>
        <stp>09/03/2018</stp>
        <stp>09/03/2018</stp>
        <stp>[Crispin Spreadsheet.xlsx]OEI!R579C28</stp>
        <tr r="AB579" s="2"/>
      </tp>
      <tp>
        <v>17.75</v>
        <stp/>
        <stp>##V3_BDHV12</stp>
        <stp>RPT LN Equity</stp>
        <stp>PX_CLOSE_1D</stp>
        <stp>09/03/2018</stp>
        <stp>09/03/2018</stp>
        <stp>[Crispin Spreadsheet.xlsx]OEI!R532C28</stp>
        <tr r="AB532" s="2"/>
      </tp>
      <tp>
        <v>60.34</v>
        <stp/>
        <stp>##V3_BDHV12</stp>
        <stp>BAER SW Equity</stp>
        <stp>PX_CLOSE_1D</stp>
        <stp>09/03/2018</stp>
        <stp>09/03/2018</stp>
        <stp>[Crispin Spreadsheet.xlsx]OEI!R379C28</stp>
        <tr r="AB379" s="2"/>
      </tp>
      <tp>
        <v>16.5444</v>
        <stp/>
        <stp>##V3_BDPV12</stp>
        <stp>GBPZAR Curncy</stp>
        <stp>LAST_PRICE</stp>
        <stp>[Crispin Spreadsheet.xlsx]OEI!R814C7</stp>
        <tr r="G814" s="2"/>
      </tp>
      <tp>
        <v>341.19</v>
        <stp/>
        <stp>##V3_BDHV12</stp>
        <stp>CHTR US Equity</stp>
        <stp>PX_CLOSE_1D</stp>
        <stp>09/03/2018</stp>
        <stp>09/03/2018</stp>
        <stp>[Crispin Spreadsheet.xlsx]OEI!R609C28</stp>
        <tr r="AB609" s="2"/>
      </tp>
      <tp>
        <v>2.1</v>
        <stp/>
        <stp>##V3_BDHV12</stp>
        <stp>CLNR LN Equity</stp>
        <stp>PX_CLOSE_1D</stp>
        <stp>09/03/2018</stp>
        <stp>09/03/2018</stp>
        <stp>[Crispin Spreadsheet.xlsx]OEI!R436C28</stp>
        <tr r="AB436" s="2"/>
      </tp>
      <tp>
        <v>0.03</v>
        <stp/>
        <stp>##V3_BDHV12</stp>
        <stp>TSTR LN Equity</stp>
        <stp>PX_CLOSE_1D</stp>
        <stp>09/03/2018</stp>
        <stp>09/03/2018</stp>
        <stp>[Crispin Spreadsheet.xlsx]OEI!R572C28</stp>
        <tr r="AB572" s="2"/>
      </tp>
      <tp>
        <v>3880</v>
        <stp/>
        <stp>##V3_BDHV12</stp>
        <stp>ULVR LN Equity</stp>
        <stp>PX_CLOSE_1D</stp>
        <stp>09/03/2018</stp>
        <stp>09/03/2018</stp>
        <stp>[Crispin Spreadsheet.xlsx]OEI!R575C28</stp>
        <tr r="AB575" s="2"/>
      </tp>
      <tp>
        <v>30.58</v>
        <stp/>
        <stp>##V3_BDHV12</stp>
        <stp>UNVR US Equity</stp>
        <stp>PX_CLOSE_1D</stp>
        <stp>09/03/2018</stp>
        <stp>09/03/2018</stp>
        <stp>[Crispin Spreadsheet.xlsx]OEI!R696C28</stp>
        <tr r="AB696" s="2"/>
      </tp>
      <tp>
        <v>1960</v>
        <stp/>
        <stp>##V3_BDHV12</stp>
        <stp>WEIR LN Equity</stp>
        <stp>PX_CLOSE_1D</stp>
        <stp>09/03/2018</stp>
        <stp>09/03/2018</stp>
        <stp>[Crispin Spreadsheet.xlsx]OEI!R568C28</stp>
        <tr r="AB568" s="2"/>
      </tp>
      <tp>
        <v>6.45</v>
        <stp/>
        <stp>##V3_BDPV12</stp>
        <stp>SYD AU Equity</stp>
        <stp>LAST_PRICE</stp>
        <stp>[Crispin Spreadsheet.xlsx]OEI!R22C7</stp>
        <tr r="G22" s="2"/>
      </tp>
      <tp>
        <v>68.16</v>
        <stp/>
        <stp>##V3_BDHV12</stp>
        <stp>PCAR US Equity</stp>
        <stp>PX_CLOSE_1D</stp>
        <stp>09/03/2018</stp>
        <stp>09/03/2018</stp>
        <stp>[Crispin Spreadsheet.xlsx]OEI!R674C28</stp>
        <tr r="AB674" s="2"/>
      </tp>
      <tp>
        <v>32.799999999999997</v>
        <stp/>
        <stp>##V3_BDPV12</stp>
        <stp>KSP ID Equity</stp>
        <stp>LAST_PRICE</stp>
        <stp>[Crispin Spreadsheet.xlsx]OEI!R212C7</stp>
        <tr r="G212" s="2"/>
      </tp>
      <tp>
        <v>5.9</v>
        <stp/>
        <stp>##V3_BDPV12</stp>
        <stp>EDR LN Equity</stp>
        <stp>LAST_PRICE</stp>
        <stp>[Crispin Spreadsheet.xlsx]OEI!R450C7</stp>
        <tr r="G450" s="2"/>
      </tp>
      <tp>
        <v>127.39</v>
        <stp/>
        <stp>##V3_BDPV12</stp>
        <stp>GBS LN Equity</stp>
        <stp>LAST_PRICE</stp>
        <stp>[Crispin Spreadsheet.xlsx]OEI!R461C7</stp>
        <tr r="G461" s="2"/>
      </tp>
      <tp>
        <v>713.5</v>
        <stp/>
        <stp>##V3_BDPV12</stp>
        <stp>STAN LN Equity</stp>
        <stp>LAST_PRICE</stp>
        <stp>[Crispin Spreadsheet.xlsx]OEI!R562C7</stp>
        <tr r="G562" s="2"/>
      </tp>
      <tp>
        <v>47.204999999999998</v>
        <stp/>
        <stp>##V3_BDPV12</stp>
        <stp>CAR US Equity</stp>
        <stp>LAST_PRICE</stp>
        <stp>[Crispin Spreadsheet.xlsx]OEI!R600C7</stp>
        <tr r="G600" s="2"/>
      </tp>
      <tp>
        <v>32.46</v>
        <stp/>
        <stp>##V3_BDPV12</stp>
        <stp>SCR FP Equity</stp>
        <stp>LAST_PRICE</stp>
        <stp>[Crispin Spreadsheet.xlsx]OEI!R120C7</stp>
        <tr r="G120" s="2"/>
      </tp>
      <tp>
        <v>84.07</v>
        <stp/>
        <stp>##V3_BDPV12</stp>
        <stp>SAP GY Equity</stp>
        <stp>LAST_PRICE</stp>
        <stp>[Crispin Spreadsheet.xlsx]OEI!R172C7</stp>
        <tr r="G172" s="2"/>
      </tp>
      <tp>
        <v>14.86</v>
        <stp/>
        <stp>##V3_BDPV12</stp>
        <stp>SZU GY Equity</stp>
        <stp>LAST_PRICE</stp>
        <stp>[Crispin Spreadsheet.xlsx]OEI!R177C7</stp>
        <tr r="G177" s="2"/>
      </tp>
      <tp>
        <v>2.9369999999999998</v>
        <stp/>
        <stp>##V3_BDPV12</stp>
        <stp>EDP PL Equity</stp>
        <stp>LAST_PRICE</stp>
        <stp>[Crispin Spreadsheet.xlsx]OEI!R322C7</stp>
        <tr r="G322" s="2"/>
      </tp>
      <tp>
        <v>2980.5</v>
        <stp/>
        <stp>##V3_BDPV12</stp>
        <stp>SHP LN Equity</stp>
        <stp>LAST_PRICE</stp>
        <stp>[Crispin Spreadsheet.xlsx]OEI!R552C7</stp>
        <tr r="G552" s="2"/>
      </tp>
      <tp>
        <v>4257</v>
        <stp/>
        <stp>##V3_BDPV12</stp>
        <stp>RMV LN Equity</stp>
        <stp>LAST_PRICE</stp>
        <stp>[Crispin Spreadsheet.xlsx]OEI!R534C7</stp>
        <tr r="G534" s="2"/>
      </tp>
      <tp>
        <v>32.39</v>
        <stp/>
        <stp>##V3_BDPV12</stp>
        <stp>NAV US Equity</stp>
        <stp>LAST_PRICE</stp>
        <stp>[Crispin Spreadsheet.xlsx]OEI!R664C7</stp>
        <tr r="G664" s="2"/>
      </tp>
      <tp>
        <v>120.535</v>
        <stp/>
        <stp>##V3_BDPV12</stp>
        <stp>RACE US Equity</stp>
        <stp>LAST_PRICE</stp>
        <stp>[Crispin Spreadsheet.xlsx]OEI!R629C7</stp>
        <tr r="G629" s="2"/>
      </tp>
      <tp>
        <v>13.3</v>
        <stp/>
        <stp>##V3_BDPV12</stp>
        <stp>CDZI US Equity</stp>
        <stp>LAST_PRICE</stp>
        <stp>[Crispin Spreadsheet.xlsx]OEI!R605C7</stp>
        <tr r="G605" s="2"/>
      </tp>
      <tp>
        <v>242.255</v>
        <stp/>
        <stp>##V3_BDPV12</stp>
        <stp>ILMN US Equity</stp>
        <stp>LAST_PRICE</stp>
        <stp>[Crispin Spreadsheet.xlsx]OEI!R642C7</stp>
        <tr r="G642" s="2"/>
      </tp>
      <tp>
        <v>227.1</v>
        <stp/>
        <stp>##V3_BDPV12</stp>
        <stp>LONN SW Equity</stp>
        <stp>LAST_PRICE</stp>
        <stp>[Crispin Spreadsheet.xlsx]OEI!R382C7</stp>
        <tr r="G382" s="2"/>
      </tp>
      <tp>
        <v>26865</v>
        <stp/>
        <stp>##V3_BDPV12</stp>
        <stp>6954 JT Equity</stp>
        <stp>PX_YEST_CLOSE</stp>
        <stp>[Crispin Spreadsheet.xlsx]OEI!R247C6</stp>
        <tr r="F247" s="2"/>
      </tp>
      <tp>
        <v>2203</v>
        <stp/>
        <stp>##V3_BDPV12</stp>
        <stp>5726 JT Equity</stp>
        <stp>PX_YEST_CLOSE</stp>
        <stp>[Crispin Spreadsheet.xlsx]OEI!R270C6</stp>
        <tr r="F270" s="2"/>
      </tp>
      <tp>
        <v>2521.5</v>
        <stp/>
        <stp>##V3_BDPV12</stp>
        <stp>8801 JT Equity</stp>
        <stp>PX_YEST_CLOSE</stp>
        <stp>[Crispin Spreadsheet.xlsx]OEI!R262C6</stp>
        <tr r="F262" s="2"/>
      </tp>
      <tp>
        <v>100.02</v>
        <stp/>
        <stp>##V3_BDPV12</stp>
        <stp>RY CN Equity</stp>
        <stp>LAST_PRICE</stp>
        <stp>[Crispin Spreadsheet.xlsx]OEI!R51C7</stp>
        <tr r="G51" s="2"/>
      </tp>
      <tp>
        <v>15.324999999999999</v>
        <stp/>
        <stp>##V3_BDHV12</stp>
        <stp>SZU GY Equity</stp>
        <stp>PX_CLOSE_1D</stp>
        <stp>09/03/2018</stp>
        <stp>09/03/2018</stp>
        <stp>[Crispin Spreadsheet.xlsx]OEI!R177C28</stp>
        <tr r="AB177" s="2"/>
      </tp>
      <tp>
        <v>1.236</v>
        <stp/>
        <stp>##V3_BDPV12</stp>
        <stp>EURUSD Curncy</stp>
        <stp>LAST_PRICE</stp>
        <stp>[Crispin Spreadsheet.xlsx]OEI!R737C7</stp>
        <tr r="G737" s="2"/>
      </tp>
      <tp>
        <v>1837.5</v>
        <stp/>
        <stp>##V3_BDHV12</stp>
        <stp>PRU LN Equity</stp>
        <stp>PX_CLOSE_1D</stp>
        <stp>09/03/2018</stp>
        <stp>09/03/2018</stp>
        <stp>[Crispin Spreadsheet.xlsx]OEI!R525C28</stp>
        <tr r="AB525" s="2"/>
      </tp>
      <tp>
        <v>3.1360000000000001</v>
        <stp/>
        <stp>##V3_BDHV12</stp>
        <stp>BMPS IM Equity</stp>
        <stp>PX_CLOSE_1D</stp>
        <stp>09/03/2018</stp>
        <stp>09/03/2018</stp>
        <stp>[Crispin Spreadsheet.xlsx]OEI!R220C28</stp>
        <tr r="AB220" s="2"/>
      </tp>
      <tp>
        <v>67.7</v>
        <stp/>
        <stp>##V3_BDHV12</stp>
        <stp>BOSS GY Equity</stp>
        <stp>PX_CLOSE_1D</stp>
        <stp>09/03/2018</stp>
        <stp>09/03/2018</stp>
        <stp>[Crispin Spreadsheet.xlsx]OEI!R161C28</stp>
        <tr r="AB161" s="2"/>
      </tp>
      <tp>
        <v>44.63</v>
        <stp/>
        <stp>##V3_BDHV12</stp>
        <stp>CRUS US Equity</stp>
        <stp>PX_CLOSE_1D</stp>
        <stp>09/03/2018</stp>
        <stp>09/03/2018</stp>
        <stp>[Crispin Spreadsheet.xlsx]OEI!R613C28</stp>
        <tr r="AB613" s="2"/>
      </tp>
      <tp>
        <v>44.63</v>
        <stp/>
        <stp>##V3_BDHV12</stp>
        <stp>CRUS US Equity</stp>
        <stp>PX_CLOSE_1D</stp>
        <stp>09/03/2018</stp>
        <stp>09/03/2018</stp>
        <stp>[Crispin Spreadsheet.xlsx]OEI!R752C28</stp>
        <tr r="AB752" s="2"/>
      </tp>
      <tp>
        <v>4261.5</v>
        <stp/>
        <stp>##V3_BDHV12</stp>
        <stp>BATS LN Equity</stp>
        <stp>PX_CLOSE_1D</stp>
        <stp>09/03/2018</stp>
        <stp>09/03/2018</stp>
        <stp>[Crispin Spreadsheet.xlsx]OEI!R421C28</stp>
        <tr r="AB421" s="2"/>
      </tp>
      <tp>
        <v>403.6</v>
        <stp/>
        <stp>##V3_BDPV12</stp>
        <stp>UHR SW Equity</stp>
        <stp>LAST_PRICE</stp>
        <stp>[Crispin Spreadsheet.xlsx]OEI!R787C7</stp>
        <tr r="G787" s="2"/>
      </tp>
      <tp>
        <v>205.8</v>
        <stp/>
        <stp>##V3_BDPV12</stp>
        <stp>MRW LN Equity</stp>
        <stp>LAST_PRICE</stp>
        <stp>[Crispin Spreadsheet.xlsx]OEI!R582C7</stp>
        <tr r="G582" s="2"/>
      </tp>
      <tp>
        <v>2.64</v>
        <stp/>
        <stp>##V3_BDPV12</stp>
        <stp>CCR LN Equity</stp>
        <stp>LAST_PRICE</stp>
        <stp>[Crispin Spreadsheet.xlsx]OEI!R427C7</stp>
        <tr r="G427" s="2"/>
      </tp>
      <tp>
        <v>79.400000000000006</v>
        <stp/>
        <stp>##V3_BDPV12</stp>
        <stp>FGP LN Equity</stp>
        <stp>LAST_PRICE</stp>
        <stp>[Crispin Spreadsheet.xlsx]OEI!R455C7</stp>
        <tr r="G455" s="2"/>
      </tp>
      <tp>
        <v>47.204999999999998</v>
        <stp/>
        <stp>##V3_BDPV12</stp>
        <stp>CAR US Equity</stp>
        <stp>LAST_PRICE</stp>
        <stp>[Crispin Spreadsheet.xlsx]OEI!R747C7</stp>
        <tr r="G747" s="2"/>
      </tp>
      <tp>
        <v>1142</v>
        <stp/>
        <stp>##V3_BDPV12</stp>
        <stp>SMSN LI Equity</stp>
        <stp>LAST_PRICE</stp>
        <stp>[Crispin Spreadsheet.xlsx]OEI!R545C7</stp>
        <tr r="G545" s="2"/>
      </tp>
      <tp>
        <v>3.88</v>
        <stp/>
        <stp>##V3_BDPV12</stp>
        <stp>DHT US Equity</stp>
        <stp>LAST_PRICE</stp>
        <stp>[Crispin Spreadsheet.xlsx]OEI!R621C7</stp>
        <tr r="G621" s="2"/>
      </tp>
      <tp>
        <v>975</v>
        <stp/>
        <stp>##V3_BDPV12</stp>
        <stp>SVS LN Equity</stp>
        <stp>LAST_PRICE</stp>
        <stp>[Crispin Spreadsheet.xlsx]OEI!R546C7</stp>
        <tr r="G546" s="2"/>
      </tp>
      <tp>
        <v>3218</v>
        <stp/>
        <stp>##V3_BDPV12</stp>
        <stp>SDR LN Equity</stp>
        <stp>LAST_PRICE</stp>
        <stp>[Crispin Spreadsheet.xlsx]OEI!R547C7</stp>
        <tr r="G547" s="2"/>
      </tp>
      <tp>
        <v>32.39</v>
        <stp/>
        <stp>##V3_BDPV12</stp>
        <stp>NAV US Equity</stp>
        <stp>LAST_PRICE</stp>
        <stp>[Crispin Spreadsheet.xlsx]OEI!R773C7</stp>
        <tr r="G773" s="2"/>
      </tp>
      <tp>
        <v>711.5</v>
        <stp/>
        <stp>##V3_BDPV12</stp>
        <stp>PGHN SW Equity</stp>
        <stp>LAST_PRICE</stp>
        <stp>[Crispin Spreadsheet.xlsx]OEI!R385C7</stp>
        <tr r="G385" s="2"/>
      </tp>
      <tp>
        <v>328.55</v>
        <stp/>
        <stp>##V3_BDPV12</stp>
        <stp>CACC US Equity</stp>
        <stp>LAST_PRICE</stp>
        <stp>[Crispin Spreadsheet.xlsx]OEI!R618C7</stp>
        <tr r="G618" s="2"/>
      </tp>
      <tp>
        <v>43.754800000000003</v>
        <stp/>
        <stp>##V3_BDPV12</stp>
        <stp>CSCO US Equity</stp>
        <stp>LAST_PRICE</stp>
        <stp>[Crispin Spreadsheet.xlsx]OEI!R614C7</stp>
        <tr r="G614" s="2"/>
      </tp>
      <tp>
        <v>10.035</v>
        <stp/>
        <stp>##V3_BDPV12</stp>
        <stp>CNHI IM Equity</stp>
        <stp>LAST_PRICE</stp>
        <stp>[Crispin Spreadsheet.xlsx]OEI!R222C7</stp>
        <tr r="G222" s="2"/>
      </tp>
      <tp>
        <v>90.35</v>
        <stp/>
        <stp>##V3_BDPV12</stp>
        <stp>BAYN GY Equity</stp>
        <stp>LAST_PRICE</stp>
        <stp>[Crispin Spreadsheet.xlsx]OEI!R145C7</stp>
        <tr r="G145" s="2"/>
      </tp>
      <tp>
        <v>169.601</v>
        <stp/>
        <stp>##V3_BDPV12</stp>
        <stp>AAPL US Equity</stp>
        <stp>LAST_PRICE</stp>
        <stp>[Crispin Spreadsheet.xlsx]OEI!R597C7</stp>
        <tr r="G597" s="2"/>
      </tp>
      <tp>
        <v>376.8</v>
        <stp/>
        <stp>##V3_BDPV12</stp>
        <stp>ASHM LN Equity</stp>
        <stp>LAST_PRICE</stp>
        <stp>[Crispin Spreadsheet.xlsx]OEI!R746C7</stp>
        <tr r="G746" s="2"/>
      </tp>
      <tp>
        <v>20.66</v>
        <stp/>
        <stp>##V3_BDPV12</stp>
        <stp>ARYN SW Equity</stp>
        <stp>LAST_PRICE</stp>
        <stp>[Crispin Spreadsheet.xlsx]OEI!R745C7</stp>
        <tr r="G745" s="2"/>
      </tp>
      <tp>
        <v>32.020000000000003</v>
        <stp/>
        <stp>##V3_BDPV12</stp>
        <stp>NLSN US Equity</stp>
        <stp>LAST_PRICE</stp>
        <stp>[Crispin Spreadsheet.xlsx]OEI!R775C7</stp>
        <tr r="G775" s="2"/>
      </tp>
      <tp>
        <v>2324</v>
        <stp/>
        <stp>##V3_BDPV12</stp>
        <stp>6857 JT Equity</stp>
        <stp>PX_YEST_CLOSE</stp>
        <stp>[Crispin Spreadsheet.xlsx]OEI!R240C6</stp>
        <tr r="F240" s="2"/>
      </tp>
      <tp>
        <v>2678</v>
        <stp/>
        <stp>##V3_BDPV12</stp>
        <stp>1820 JT Equity</stp>
        <stp>PX_YEST_CLOSE</stp>
        <stp>[Crispin Spreadsheet.xlsx]OEI!R267C6</stp>
        <tr r="F267" s="2"/>
      </tp>
      <tp>
        <v>1231</v>
        <stp/>
        <stp>##V3_BDPV12</stp>
        <stp>2730 JT Equity</stp>
        <stp>PX_YEST_CLOSE</stp>
        <stp>[Crispin Spreadsheet.xlsx]OEI!R246C6</stp>
        <tr r="F246" s="2"/>
      </tp>
      <tp t="s">
        <v>HKD</v>
        <stp/>
        <stp>##V3_BDPV12</stp>
        <stp>1919 HK Equity</stp>
        <stp>CRNCY</stp>
        <stp>[Crispin Spreadsheet.xlsx]OEI!R195C4</stp>
        <tr r="D195" s="2"/>
      </tp>
      <tp>
        <v>837</v>
        <stp/>
        <stp>##V3_BDPV12</stp>
        <stp>5202 JT Equity</stp>
        <stp>PX_YEST_CLOSE</stp>
        <stp>[Crispin Spreadsheet.xlsx]OEI!R265C6</stp>
        <tr r="F265" s="2"/>
      </tp>
      <tp>
        <v>6846</v>
        <stp/>
        <stp>##V3_BDPV12</stp>
        <stp>7203 JT Equity</stp>
        <stp>PX_YEST_CLOSE</stp>
        <stp>[Crispin Spreadsheet.xlsx]OEI!R285C6</stp>
        <tr r="F285" s="2"/>
      </tp>
      <tp t="s">
        <v>PLATINUM FUTURE   Jul18</v>
        <stp/>
        <stp>##V3_BDPV12</stp>
        <stp>PLA Comdty</stp>
        <stp>NAME</stp>
        <stp>[Crispin Spreadsheet.xlsx]OEI!R717C5</stp>
        <tr r="E717" s="2"/>
      </tp>
      <tp t="s">
        <v>JPN 10Y BOND(OSE) Jun18</v>
        <stp/>
        <stp>##V3_BDPV12</stp>
        <stp>JBA Comdty</stp>
        <stp>NAME</stp>
        <stp>[Crispin Spreadsheet.xlsx]OEI!R709C5</stp>
        <tr r="E709" s="2"/>
      </tp>
      <tp>
        <v>12.4</v>
        <stp/>
        <stp>##V3_BDHV12</stp>
        <stp>FUR NA Equity</stp>
        <stp>PX_CLOSE_1D</stp>
        <stp>09/03/2018</stp>
        <stp>09/03/2018</stp>
        <stp>[Crispin Spreadsheet.xlsx]OEI!R295C28</stp>
        <tr r="AB295" s="2"/>
      </tp>
      <tp>
        <v>398.1</v>
        <stp/>
        <stp>##V3_BDHV12</stp>
        <stp>UHR SW Equity</stp>
        <stp>PX_CLOSE_1D</stp>
        <stp>09/03/2018</stp>
        <stp>09/03/2018</stp>
        <stp>[Crispin Spreadsheet.xlsx]OEI!R389C28</stp>
        <tr r="AB389" s="2"/>
      </tp>
      <tp>
        <v>11.73</v>
        <stp/>
        <stp>##V3_BDHV12</stp>
        <stp>IDR SQ Equity</stp>
        <stp>PX_CLOSE_1D</stp>
        <stp>09/03/2018</stp>
        <stp>09/03/2018</stp>
        <stp>[Crispin Spreadsheet.xlsx]OEI!R344C28</stp>
        <tr r="AB344" s="2"/>
      </tp>
      <tp>
        <v>83.42</v>
        <stp/>
        <stp>##V3_BDHV12</stp>
        <stp>CFR SW Equity</stp>
        <stp>PX_CLOSE_1D</stp>
        <stp>09/03/2018</stp>
        <stp>09/03/2018</stp>
        <stp>[Crispin Spreadsheet.xlsx]OEI!R375C28</stp>
        <tr r="AB375" s="2"/>
      </tp>
      <tp>
        <v>341.7</v>
        <stp/>
        <stp>##V3_BDHV12</stp>
        <stp>YAR NO Equity</stp>
        <stp>PX_CLOSE_1D</stp>
        <stp>09/03/2018</stp>
        <stp>09/03/2018</stp>
        <stp>[Crispin Spreadsheet.xlsx]OEI!R318C28</stp>
        <tr r="AB318" s="2"/>
      </tp>
      <tp>
        <v>382.7</v>
        <stp/>
        <stp>##V3_BDHV12</stp>
        <stp>KER FP Equity</stp>
        <stp>PX_CLOSE_1D</stp>
        <stp>09/03/2018</stp>
        <stp>09/03/2018</stp>
        <stp>[Crispin Spreadsheet.xlsx]OEI!R105C28</stp>
        <tr r="AB105" s="2"/>
      </tp>
      <tp>
        <v>34.26</v>
        <stp/>
        <stp>##V3_BDHV12</stp>
        <stp>SCR FP Equity</stp>
        <stp>PX_CLOSE_1D</stp>
        <stp>09/03/2018</stp>
        <stp>09/03/2018</stp>
        <stp>[Crispin Spreadsheet.xlsx]OEI!R120C28</stp>
        <tr r="AB120" s="2"/>
      </tp>
      <tp>
        <v>463.9</v>
        <stp/>
        <stp>##V3_BDHV12</stp>
        <stp>ISAT LN Equity</stp>
        <stp>PX_CLOSE_1D</stp>
        <stp>09/03/2018</stp>
        <stp>09/03/2018</stp>
        <stp>[Crispin Spreadsheet.xlsx]OEI!R479C28</stp>
        <tr r="AB479" s="2"/>
      </tp>
      <tp>
        <v>14.27</v>
        <stp/>
        <stp>##V3_BDHV12</stp>
        <stp>PBR US Equity</stp>
        <stp>PX_CLOSE_1D</stp>
        <stp>09/03/2018</stp>
        <stp>09/03/2018</stp>
        <stp>[Crispin Spreadsheet.xlsx]OEI!R676C28</stp>
        <tr r="AB676" s="2"/>
      </tp>
      <tp>
        <v>290</v>
        <stp/>
        <stp>##V3_BDHV12</stp>
        <stp>IBST LN Equity</stp>
        <stp>PX_CLOSE_1D</stp>
        <stp>09/03/2018</stp>
        <stp>09/03/2018</stp>
        <stp>[Crispin Spreadsheet.xlsx]OEI!R472C28</stp>
        <tr r="AB472" s="2"/>
      </tp>
      <tp>
        <v>3001.73</v>
        <stp/>
        <stp>##V3_BDHV12</stp>
        <stp>NVR US Equity</stp>
        <stp>PX_CLOSE_1D</stp>
        <stp>09/03/2018</stp>
        <stp>09/03/2018</stp>
        <stp>[Crispin Spreadsheet.xlsx]OEI!R671C28</stp>
        <tr r="AB671" s="2"/>
      </tp>
      <tp>
        <v>21.89</v>
        <stp/>
        <stp>##V3_BDHV12</stp>
        <stp>BFR US Equity</stp>
        <stp>PX_CLOSE_1D</stp>
        <stp>09/03/2018</stp>
        <stp>09/03/2018</stp>
        <stp>[Crispin Spreadsheet.xlsx]OEI!R603C28</stp>
        <tr r="AB603" s="2"/>
      </tp>
      <tp>
        <v>46.1</v>
        <stp/>
        <stp>##V3_BDHV12</stp>
        <stp>CAR US Equity</stp>
        <stp>PX_CLOSE_1D</stp>
        <stp>09/03/2018</stp>
        <stp>09/03/2018</stp>
        <stp>[Crispin Spreadsheet.xlsx]OEI!R600C28</stp>
        <tr r="AB600" s="2"/>
      </tp>
      <tp>
        <v>1.4139999999999999</v>
        <stp/>
        <stp>##V3_BDPV12</stp>
        <stp>GBPUSD Curncy</stp>
        <stp>LAST_PRICE</stp>
        <stp>[Crispin Spreadsheet.xlsx]OEI!R822C7</stp>
        <tr r="G822" s="2"/>
      </tp>
      <tp>
        <v>398.1</v>
        <stp/>
        <stp>##V3_BDHV12</stp>
        <stp>UHR SW Equity</stp>
        <stp>PX_CLOSE_1D</stp>
        <stp>09/03/2018</stp>
        <stp>09/03/2018</stp>
        <stp>[Crispin Spreadsheet.xlsx]OEI!R787C28</stp>
        <tr r="AB787" s="2"/>
      </tp>
      <tp>
        <v>158.78</v>
        <stp/>
        <stp>##V3_BDHV12</stp>
        <stp>WHR US Equity</stp>
        <stp>PX_CLOSE_1D</stp>
        <stp>09/03/2018</stp>
        <stp>09/03/2018</stp>
        <stp>[Crispin Spreadsheet.xlsx]OEI!R702C28</stp>
        <tr r="AB702" s="2"/>
      </tp>
      <tp>
        <v>46.1</v>
        <stp/>
        <stp>##V3_BDHV12</stp>
        <stp>CAR US Equity</stp>
        <stp>PX_CLOSE_1D</stp>
        <stp>09/03/2018</stp>
        <stp>09/03/2018</stp>
        <stp>[Crispin Spreadsheet.xlsx]OEI!R747C28</stp>
        <tr r="AB747" s="2"/>
      </tp>
      <tp>
        <v>10.5</v>
        <stp/>
        <stp>##V3_BDHV12</stp>
        <stp>JPR LN Equity</stp>
        <stp>PX_CLOSE_1D</stp>
        <stp>09/03/2018</stp>
        <stp>09/03/2018</stp>
        <stp>[Crispin Spreadsheet.xlsx]OEI!R492C28</stp>
        <tr r="AB492" s="2"/>
      </tp>
      <tp>
        <v>2.7949999999999999</v>
        <stp/>
        <stp>##V3_BDHV12</stp>
        <stp>CCR LN Equity</stp>
        <stp>PX_CLOSE_1D</stp>
        <stp>09/03/2018</stp>
        <stp>09/03/2018</stp>
        <stp>[Crispin Spreadsheet.xlsx]OEI!R427C28</stp>
        <tr r="AB427" s="2"/>
      </tp>
      <tp>
        <v>6</v>
        <stp/>
        <stp>##V3_BDHV12</stp>
        <stp>EDR LN Equity</stp>
        <stp>PX_CLOSE_1D</stp>
        <stp>09/03/2018</stp>
        <stp>09/03/2018</stp>
        <stp>[Crispin Spreadsheet.xlsx]OEI!R450C28</stp>
        <tr r="AB450" s="2"/>
      </tp>
      <tp>
        <v>93.7</v>
        <stp/>
        <stp>##V3_BDHV12</stp>
        <stp>CIR LN Equity</stp>
        <stp>PX_CLOSE_1D</stp>
        <stp>09/03/2018</stp>
        <stp>09/03/2018</stp>
        <stp>[Crispin Spreadsheet.xlsx]OEI!R435C28</stp>
        <tr r="AB435" s="2"/>
      </tp>
      <tp>
        <v>59.4</v>
        <stp/>
        <stp>##V3_BDHV12</stp>
        <stp>CPR LN Equity</stp>
        <stp>PX_CLOSE_1D</stp>
        <stp>09/03/2018</stp>
        <stp>09/03/2018</stp>
        <stp>[Crispin Spreadsheet.xlsx]OEI!R432C28</stp>
        <tr r="AB432" s="2"/>
      </tp>
      <tp>
        <v>33.799999999999997</v>
        <stp/>
        <stp>##V3_BDHV12</stp>
        <stp>HUR LN Equity</stp>
        <stp>PX_CLOSE_1D</stp>
        <stp>09/03/2018</stp>
        <stp>09/03/2018</stp>
        <stp>[Crispin Spreadsheet.xlsx]OEI!R471C28</stp>
        <tr r="AB471" s="2"/>
      </tp>
      <tp>
        <v>143.19999999999999</v>
        <stp/>
        <stp>##V3_BDHV12</stp>
        <stp>JUST LN Equity</stp>
        <stp>PX_CLOSE_1D</stp>
        <stp>09/03/2018</stp>
        <stp>09/03/2018</stp>
        <stp>[Crispin Spreadsheet.xlsx]OEI!R493C28</stp>
        <tr r="AB493" s="2"/>
      </tp>
      <tp>
        <v>3375</v>
        <stp/>
        <stp>##V3_BDHV12</stp>
        <stp>SDR LN Equity</stp>
        <stp>PX_CLOSE_1D</stp>
        <stp>09/03/2018</stp>
        <stp>09/03/2018</stp>
        <stp>[Crispin Spreadsheet.xlsx]OEI!R547C28</stp>
        <tr r="AB547" s="2"/>
      </tp>
      <tp>
        <v>3200</v>
        <stp/>
        <stp>##V3_BDHV12</stp>
        <stp>JMAT LN Equity</stp>
        <stp>PX_CLOSE_1D</stp>
        <stp>09/03/2018</stp>
        <stp>09/03/2018</stp>
        <stp>[Crispin Spreadsheet.xlsx]OEI!R491C28</stp>
        <tr r="AB491" s="2"/>
      </tp>
      <tp>
        <v>647</v>
        <stp/>
        <stp>##V3_BDHV12</stp>
        <stp>DMGT LN Equity</stp>
        <stp>PX_CLOSE_1D</stp>
        <stp>09/03/2018</stp>
        <stp>09/03/2018</stp>
        <stp>[Crispin Spreadsheet.xlsx]OEI!R441C28</stp>
        <tr r="AB441" s="2"/>
      </tp>
      <tp>
        <v>283.60000000000002</v>
        <stp/>
        <stp>##V3_BDPV12</stp>
        <stp>TOP DC Equity</stp>
        <stp>LAST_PRICE</stp>
        <stp>[Crispin Spreadsheet.xlsx]OEI!R64C7</stp>
        <tr r="G64" s="2"/>
      </tp>
      <tp>
        <v>0.87409999999999999</v>
        <stp/>
        <stp>##V3_BDPV12</stp>
        <stp>EURGBP Curncy</stp>
        <stp>LAST_PRICE</stp>
        <stp>[Crispin Spreadsheet.xlsx]OEI!R810C7</stp>
        <tr r="G810" s="2"/>
      </tp>
      <tp>
        <v>73.010000000000005</v>
        <stp/>
        <stp>##V3_BDHV12</stp>
        <stp>VSAT US Equity</stp>
        <stp>PX_CLOSE_1D</stp>
        <stp>09/03/2018</stp>
        <stp>09/03/2018</stp>
        <stp>[Crispin Spreadsheet.xlsx]OEI!R796C28</stp>
        <tr r="AB796" s="2"/>
      </tp>
      <tp>
        <v>65.260000000000005</v>
        <stp/>
        <stp>##V3_BDPV12</stp>
        <stp>UCB BB Equity</stp>
        <stp>LAST_PRICE</stp>
        <stp>[Crispin Spreadsheet.xlsx]OEI!R39C7</stp>
        <tr r="G39" s="2"/>
      </tp>
      <tp>
        <v>73.010000000000005</v>
        <stp/>
        <stp>##V3_BDHV12</stp>
        <stp>VSAT US Equity</stp>
        <stp>PX_CLOSE_1D</stp>
        <stp>09/03/2018</stp>
        <stp>09/03/2018</stp>
        <stp>[Crispin Spreadsheet.xlsx]OEI!R699C28</stp>
        <tr r="AB699" s="2"/>
      </tp>
      <tp>
        <v>476.8</v>
        <stp/>
        <stp>##V3_BDPV12</stp>
        <stp>JUP LN Equity</stp>
        <stp>LAST_PRICE</stp>
        <stp>[Crispin Spreadsheet.xlsx]OEI!R494C7</stp>
        <tr r="G494" s="2"/>
      </tp>
      <tp>
        <v>35.04</v>
        <stp/>
        <stp>##V3_BDPV12</stp>
        <stp>DPW GY Equity</stp>
        <stp>LAST_PRICE</stp>
        <stp>[Crispin Spreadsheet.xlsx]OEI!R153C7</stp>
        <tr r="G153" s="2"/>
      </tp>
      <tp>
        <v>14.39</v>
        <stp/>
        <stp>##V3_BDPV12</stp>
        <stp>PBR US Equity</stp>
        <stp>LAST_PRICE</stp>
        <stp>[Crispin Spreadsheet.xlsx]OEI!R676C7</stp>
        <tr r="G676" s="2"/>
      </tp>
      <tp>
        <v>2.4750000000000001</v>
        <stp/>
        <stp>##V3_BDPV12</stp>
        <stp>WFT US Equity</stp>
        <stp>LAST_PRICE</stp>
        <stp>[Crispin Spreadsheet.xlsx]OEI!R700C7</stp>
        <tr r="G700" s="2"/>
      </tp>
      <tp>
        <v>180.36</v>
        <stp/>
        <stp>##V3_BDPV12</stp>
        <stp>ALV GY Equity</stp>
        <stp>LAST_PRICE</stp>
        <stp>[Crispin Spreadsheet.xlsx]OEI!R142C7</stp>
        <tr r="G142" s="2"/>
      </tp>
      <tp>
        <v>148.19999999999999</v>
        <stp/>
        <stp>##V3_BDPV12</stp>
        <stp>HOT GY Equity</stp>
        <stp>LAST_PRICE</stp>
        <stp>[Crispin Spreadsheet.xlsx]OEI!R160C7</stp>
        <tr r="G160" s="2"/>
      </tp>
      <tp>
        <v>240</v>
        <stp/>
        <stp>##V3_BDPV12</stp>
        <stp>GFS LN Equity</stp>
        <stp>LAST_PRICE</stp>
        <stp>[Crispin Spreadsheet.xlsx]OEI!R457C7</stp>
        <tr r="G457" s="2"/>
      </tp>
      <tp>
        <v>100.58</v>
        <stp/>
        <stp>##V3_BDPV12</stp>
        <stp>EXP US Equity</stp>
        <stp>LAST_PRICE</stp>
        <stp>[Crispin Spreadsheet.xlsx]OEI!R624C7</stp>
        <tr r="G624" s="2"/>
      </tp>
      <tp>
        <v>18.25</v>
        <stp/>
        <stp>##V3_BDPV12</stp>
        <stp>SLP LN Equity</stp>
        <stp>LAST_PRICE</stp>
        <stp>[Crispin Spreadsheet.xlsx]OEI!R564C7</stp>
        <tr r="G564" s="2"/>
      </tp>
      <tp>
        <v>5932</v>
        <stp/>
        <stp>##V3_BDPV12</stp>
        <stp>RRS LN Equity</stp>
        <stp>LAST_PRICE</stp>
        <stp>[Crispin Spreadsheet.xlsx]OEI!R527C7</stp>
        <tr r="G527" s="2"/>
      </tp>
      <tp>
        <v>195.05</v>
        <stp/>
        <stp>##V3_BDPV12</stp>
        <stp>TLW LN Equity</stp>
        <stp>LAST_PRICE</stp>
        <stp>[Crispin Spreadsheet.xlsx]OEI!R573C7</stp>
        <tr r="G573" s="2"/>
      </tp>
      <tp>
        <v>1095</v>
        <stp/>
        <stp>##V3_BDPV12</stp>
        <stp>WPP LN Equity</stp>
        <stp>LAST_PRICE</stp>
        <stp>[Crispin Spreadsheet.xlsx]OEI!R584C7</stp>
        <tr r="G584" s="2"/>
      </tp>
      <tp>
        <v>66.92</v>
        <stp/>
        <stp>##V3_BDPV12</stp>
        <stp>ADEN SW Equity</stp>
        <stp>LAST_PRICE</stp>
        <stp>[Crispin Spreadsheet.xlsx]OEI!R374C7</stp>
        <tr r="G374" s="2"/>
      </tp>
      <tp>
        <v>376.8</v>
        <stp/>
        <stp>##V3_BDPV12</stp>
        <stp>ASHM LN Equity</stp>
        <stp>LAST_PRICE</stp>
        <stp>[Crispin Spreadsheet.xlsx]OEI!R407C7</stp>
        <tr r="G407" s="2"/>
      </tp>
      <tp>
        <v>39.4</v>
        <stp/>
        <stp>##V3_BDPV12</stp>
        <stp>FIBK US Equity</stp>
        <stp>LAST_PRICE</stp>
        <stp>[Crispin Spreadsheet.xlsx]OEI!R631C7</stp>
        <tr r="G631" s="2"/>
      </tp>
      <tp>
        <v>8.8640000000000008</v>
        <stp/>
        <stp>##V3_BDPV12</stp>
        <stp>EOAN GY Equity</stp>
        <stp>LAST_PRICE</stp>
        <stp>[Crispin Spreadsheet.xlsx]OEI!R154C7</stp>
        <tr r="G154" s="2"/>
      </tp>
      <tp>
        <v>73.7</v>
        <stp/>
        <stp>##V3_BDPV12</stp>
        <stp>NESN SW Equity</stp>
        <stp>LAST_PRICE</stp>
        <stp>[Crispin Spreadsheet.xlsx]OEI!R774C7</stp>
        <tr r="G774" s="2"/>
      </tp>
      <tp>
        <v>75.28</v>
        <stp/>
        <stp>##V3_BDPV12</stp>
        <stp>NOVN SW Equity</stp>
        <stp>LAST_PRICE</stp>
        <stp>[Crispin Spreadsheet.xlsx]OEI!R384C7</stp>
        <tr r="G384" s="2"/>
      </tp>
      <tp>
        <v>58</v>
        <stp/>
        <stp>##V3_BDPV12</stp>
        <stp>NODL NO Equity</stp>
        <stp>LAST_PRICE</stp>
        <stp>[Crispin Spreadsheet.xlsx]OEI!R776C7</stp>
        <tr r="G776" s="2"/>
      </tp>
      <tp>
        <v>6350</v>
        <stp/>
        <stp>##V3_BDPV12</stp>
        <stp>6201 JT Equity</stp>
        <stp>PX_YEST_CLOSE</stp>
        <stp>[Crispin Spreadsheet.xlsx]OEI!R284C6</stp>
        <tr r="F284" s="2"/>
      </tp>
      <tp t="s">
        <v>Euro-BTP Future   Jun18</v>
        <stp/>
        <stp>##V3_BDPV12</stp>
        <stp>IKA Comdty</stp>
        <stp>NAME</stp>
        <stp>[Crispin Spreadsheet.xlsx]OEI!R711C5</stp>
        <tr r="E711" s="2"/>
      </tp>
      <tp>
        <v>37.4</v>
        <stp/>
        <stp>##V3_BDPV12</stp>
        <stp>BDRILL NO Equity</stp>
        <stp>LAST_PRICE</stp>
        <stp>[Crispin Spreadsheet.xlsx]OEI!R750C7</stp>
        <tr r="G750" s="2"/>
      </tp>
      <tp>
        <v>25.5</v>
        <stp/>
        <stp>##V3_BDHV12</stp>
        <stp>PGS NO Equity</stp>
        <stp>PX_CLOSE_1D</stp>
        <stp>09/03/2018</stp>
        <stp>09/03/2018</stp>
        <stp>[Crispin Spreadsheet.xlsx]OEI!R312C28</stp>
        <tr r="AB312" s="2"/>
      </tp>
      <tp>
        <v>59.9</v>
        <stp/>
        <stp>##V3_BDHV12</stp>
        <stp>AMS SQ Equity</stp>
        <stp>PX_CLOSE_1D</stp>
        <stp>09/03/2018</stp>
        <stp>09/03/2018</stp>
        <stp>[Crispin Spreadsheet.xlsx]OEI!R338C28</stp>
        <tr r="AB338" s="2"/>
      </tp>
      <tp>
        <v>85.32</v>
        <stp/>
        <stp>##V3_BDHV12</stp>
        <stp>BAS GY Equity</stp>
        <stp>PX_CLOSE_1D</stp>
        <stp>09/03/2018</stp>
        <stp>09/03/2018</stp>
        <stp>[Crispin Spreadsheet.xlsx]OEI!R144C28</stp>
        <tr r="AB144" s="2"/>
      </tp>
      <tp>
        <v>175.2</v>
        <stp/>
        <stp>##V3_BDHV12</stp>
        <stp>ADS GY Equity</stp>
        <stp>PX_CLOSE_1D</stp>
        <stp>09/03/2018</stp>
        <stp>09/03/2018</stp>
        <stp>[Crispin Spreadsheet.xlsx]OEI!R139C28</stp>
        <tr r="AB139" s="2"/>
      </tp>
      <tp>
        <v>80.75</v>
        <stp/>
        <stp>##V3_BDHV12</stp>
        <stp>LULU US Equity</stp>
        <stp>PX_CLOSE_1D</stp>
        <stp>09/03/2018</stp>
        <stp>09/03/2018</stp>
        <stp>[Crispin Spreadsheet.xlsx]OEI!R657C28</stp>
        <tr r="AB657" s="2"/>
      </tp>
      <tp>
        <v>443.8</v>
        <stp/>
        <stp>##V3_BDHV12</stp>
        <stp>RMS FP Equity</stp>
        <stp>PX_CLOSE_1D</stp>
        <stp>09/03/2018</stp>
        <stp>09/03/2018</stp>
        <stp>[Crispin Spreadsheet.xlsx]OEI!R103C28</stp>
        <tr r="AB103" s="2"/>
      </tp>
      <tp>
        <v>211.2</v>
        <stp/>
        <stp>##V3_BDHV12</stp>
        <stp>INTU LN Equity</stp>
        <stp>PX_CLOSE_1D</stp>
        <stp>09/03/2018</stp>
        <stp>09/03/2018</stp>
        <stp>[Crispin Spreadsheet.xlsx]OEI!R483C28</stp>
        <tr r="AB483" s="2"/>
      </tp>
      <tp>
        <v>41.45</v>
        <stp/>
        <stp>##V3_BDHV12</stp>
        <stp>MAS US Equity</stp>
        <stp>PX_CLOSE_1D</stp>
        <stp>09/03/2018</stp>
        <stp>09/03/2018</stp>
        <stp>[Crispin Spreadsheet.xlsx]OEI!R659C28</stp>
        <tr r="AB659" s="2"/>
      </tp>
      <tp>
        <v>76.62</v>
        <stp/>
        <stp>##V3_BDHV12</stp>
        <stp>LVS US Equity</stp>
        <stp>PX_CLOSE_1D</stp>
        <stp>09/03/2018</stp>
        <stp>09/03/2018</stp>
        <stp>[Crispin Spreadsheet.xlsx]OEI!R652C28</stp>
        <tr r="AB652" s="2"/>
      </tp>
      <tp>
        <v>22.95</v>
        <stp/>
        <stp>##V3_BDHV12</stp>
        <stp>TCS LI Equity</stp>
        <stp>PX_CLOSE_1D</stp>
        <stp>09/03/2018</stp>
        <stp>09/03/2018</stp>
        <stp>[Crispin Spreadsheet.xlsx]OEI!R788C28</stp>
        <tr r="AB788" s="2"/>
      </tp>
      <tp>
        <v>258.3</v>
        <stp/>
        <stp>##V3_BDHV12</stp>
        <stp>GFS LN Equity</stp>
        <stp>PX_CLOSE_1D</stp>
        <stp>09/03/2018</stp>
        <stp>09/03/2018</stp>
        <stp>[Crispin Spreadsheet.xlsx]OEI!R457C28</stp>
        <tr r="AB457" s="2"/>
      </tp>
      <tp>
        <v>124.83499999999999</v>
        <stp/>
        <stp>##V3_BDHV12</stp>
        <stp>GBS LN Equity</stp>
        <stp>PX_CLOSE_1D</stp>
        <stp>09/03/2018</stp>
        <stp>09/03/2018</stp>
        <stp>[Crispin Spreadsheet.xlsx]OEI!R461C28</stp>
        <tr r="AB461" s="2"/>
      </tp>
      <tp>
        <v>191.7</v>
        <stp/>
        <stp>##V3_BDHV12</stp>
        <stp>HAS LN Equity</stp>
        <stp>PX_CLOSE_1D</stp>
        <stp>09/03/2018</stp>
        <stp>09/03/2018</stp>
        <stp>[Crispin Spreadsheet.xlsx]OEI!R464C28</stp>
        <tr r="AB464" s="2"/>
      </tp>
      <tp>
        <v>278.60000000000002</v>
        <stp/>
        <stp>##V3_BDHV12</stp>
        <stp>MKS LN Equity</stp>
        <stp>PX_CLOSE_1D</stp>
        <stp>09/03/2018</stp>
        <stp>09/03/2018</stp>
        <stp>[Crispin Spreadsheet.xlsx]OEI!R504C28</stp>
        <tr r="AB504" s="2"/>
      </tp>
      <tp>
        <v>1012</v>
        <stp/>
        <stp>##V3_BDHV12</stp>
        <stp>SVS LN Equity</stp>
        <stp>PX_CLOSE_1D</stp>
        <stp>09/03/2018</stp>
        <stp>09/03/2018</stp>
        <stp>[Crispin Spreadsheet.xlsx]OEI!R546C28</stp>
        <tr r="AB546" s="2"/>
      </tp>
      <tp>
        <v>693</v>
        <stp/>
        <stp>##V3_BDHV12</stp>
        <stp>SMS LN Equity</stp>
        <stp>PX_CLOSE_1D</stp>
        <stp>09/03/2018</stp>
        <stp>09/03/2018</stp>
        <stp>[Crispin Spreadsheet.xlsx]OEI!R554C28</stp>
        <tr r="AB554" s="2"/>
      </tp>
      <tp>
        <v>263</v>
        <stp/>
        <stp>##V3_BDHV12</stp>
        <stp>RBS LN Equity</stp>
        <stp>PX_CLOSE_1D</stp>
        <stp>09/03/2018</stp>
        <stp>09/03/2018</stp>
        <stp>[Crispin Spreadsheet.xlsx]OEI!R538C28</stp>
        <tr r="AB538" s="2"/>
      </tp>
      <tp>
        <v>5978</v>
        <stp/>
        <stp>##V3_BDHV12</stp>
        <stp>RRS LN Equity</stp>
        <stp>PX_CLOSE_1D</stp>
        <stp>09/03/2018</stp>
        <stp>09/03/2018</stp>
        <stp>[Crispin Spreadsheet.xlsx]OEI!R527C28</stp>
        <tr r="AB527" s="2"/>
      </tp>
      <tp>
        <v>7.9279999999999999</v>
        <stp/>
        <stp>##V3_BDHV12</stp>
        <stp>OTE1V FH Equity</stp>
        <stp>PX_CLOSE_1D</stp>
        <stp>09/03/2018</stp>
        <stp>09/03/2018</stp>
        <stp>[Crispin Spreadsheet.xlsx]OEI!R75C28</stp>
        <tr r="AB75" s="2"/>
      </tp>
      <tp>
        <v>37.340000000000003</v>
        <stp/>
        <stp>##V3_BDHV12</stp>
        <stp>NRE1V FH Equity</stp>
        <stp>PX_CLOSE_1D</stp>
        <stp>09/03/2018</stp>
        <stp>09/03/2018</stp>
        <stp>[Crispin Spreadsheet.xlsx]OEI!R74C28</stp>
        <tr r="AB74" s="2"/>
      </tp>
      <tp>
        <v>16.5444</v>
        <stp/>
        <stp>##V3_BDPV12</stp>
        <stp>GBPZAR Curncy</stp>
        <stp>LAST_PRICE</stp>
        <stp>[Crispin Spreadsheet.xlsx]OEI!R733C7</stp>
        <tr r="G733" s="2"/>
      </tp>
      <tp>
        <v>6862</v>
        <stp/>
        <stp>##V3_BDPV12</stp>
        <stp>Z A Index</stp>
        <stp>PX_YEST_CLOSE</stp>
        <stp>[Crispin Spreadsheet.xlsx]OEI!R397C6</stp>
        <tr r="F397" s="2"/>
      </tp>
      <tp>
        <v>186.6</v>
        <stp/>
        <stp>##V3_BDPV12</stp>
        <stp>HAS LN Equity</stp>
        <stp>LAST_PRICE</stp>
        <stp>[Crispin Spreadsheet.xlsx]OEI!R464C7</stp>
        <tr r="G464" s="2"/>
      </tp>
      <tp>
        <v>14.03</v>
        <stp/>
        <stp>##V3_BDPV12</stp>
        <stp>REP SQ Equity</stp>
        <stp>LAST_PRICE</stp>
        <stp>[Crispin Spreadsheet.xlsx]OEI!R347C7</stp>
        <tr r="G347" s="2"/>
      </tp>
      <tp>
        <v>145.4</v>
        <stp/>
        <stp>##V3_BDPV12</stp>
        <stp>ITV LN Equity</stp>
        <stp>LAST_PRICE</stp>
        <stp>[Crispin Spreadsheet.xlsx]OEI!R761C7</stp>
        <tr r="G761" s="2"/>
      </tp>
      <tp>
        <v>81.069999999999993</v>
        <stp/>
        <stp>##V3_BDPV12</stp>
        <stp>BAS GY Equity</stp>
        <stp>LAST_PRICE</stp>
        <stp>[Crispin Spreadsheet.xlsx]OEI!R144C7</stp>
        <tr r="G144" s="2"/>
      </tp>
      <tp>
        <v>268.39999999999998</v>
        <stp/>
        <stp>##V3_BDPV12</stp>
        <stp>MKS LN Equity</stp>
        <stp>LAST_PRICE</stp>
        <stp>[Crispin Spreadsheet.xlsx]OEI!R504C7</stp>
        <tr r="G504" s="2"/>
      </tp>
      <tp>
        <v>2320</v>
        <stp/>
        <stp>##V3_BDPV12</stp>
        <stp>SGSN SW Equity</stp>
        <stp>LAST_PRICE</stp>
        <stp>[Crispin Spreadsheet.xlsx]OEI!R387C7</stp>
        <tr r="G387" s="2"/>
      </tp>
      <tp>
        <v>3.64</v>
        <stp/>
        <stp>##V3_BDPV12</stp>
        <stp>ART GY Equity</stp>
        <stp>LAST_PRICE</stp>
        <stp>[Crispin Spreadsheet.xlsx]OEI!R143C7</stp>
        <tr r="G143" s="2"/>
      </tp>
      <tp>
        <v>11.41</v>
        <stp/>
        <stp>##V3_BDPV12</stp>
        <stp>FUR NA Equity</stp>
        <stp>LAST_PRICE</stp>
        <stp>[Crispin Spreadsheet.xlsx]OEI!R295C7</stp>
        <tr r="G295" s="2"/>
      </tp>
      <tp>
        <v>86.9</v>
        <stp/>
        <stp>##V3_BDPV12</stp>
        <stp>CIR LN Equity</stp>
        <stp>LAST_PRICE</stp>
        <stp>[Crispin Spreadsheet.xlsx]OEI!R435C7</stp>
        <tr r="G435" s="2"/>
      </tp>
      <tp>
        <v>384.9</v>
        <stp/>
        <stp>##V3_BDPV12</stp>
        <stp>KER FP Equity</stp>
        <stp>LAST_PRICE</stp>
        <stp>[Crispin Spreadsheet.xlsx]OEI!R105C7</stp>
        <tr r="G105" s="2"/>
      </tp>
      <tp>
        <v>85.12</v>
        <stp/>
        <stp>##V3_BDPV12</stp>
        <stp>CFR SW Equity</stp>
        <stp>LAST_PRICE</stp>
        <stp>[Crispin Spreadsheet.xlsx]OEI!R375C7</stp>
        <tr r="G375" s="2"/>
      </tp>
      <tp>
        <v>740</v>
        <stp/>
        <stp>##V3_BDPV12</stp>
        <stp>SMS LN Equity</stp>
        <stp>LAST_PRICE</stp>
        <stp>[Crispin Spreadsheet.xlsx]OEI!R554C7</stp>
        <tr r="G554" s="2"/>
      </tp>
      <tp>
        <v>760.8</v>
        <stp/>
        <stp>##V3_BDPV12</stp>
        <stp>PSON LN Equity</stp>
        <stp>LAST_PRICE</stp>
        <stp>[Crispin Spreadsheet.xlsx]OEI!R517C7</stp>
        <tr r="G517" s="2"/>
      </tp>
      <tp>
        <v>202.9</v>
        <stp/>
        <stp>##V3_BDPV12</stp>
        <stp>TSCO LN Equity</stp>
        <stp>LAST_PRICE</stp>
        <stp>[Crispin Spreadsheet.xlsx]OEI!R566C7</stp>
        <tr r="G566" s="2"/>
      </tp>
      <tp>
        <v>306.435</v>
        <stp/>
        <stp>##V3_BDPV12</stp>
        <stp>TSLA US Equity</stp>
        <stp>LAST_PRICE</stp>
        <stp>[Crispin Spreadsheet.xlsx]OEI!R688C7</stp>
        <tr r="G688" s="2"/>
      </tp>
      <tp>
        <v>31.19</v>
        <stp/>
        <stp>##V3_BDPV12</stp>
        <stp>LIGHT NA Equity</stp>
        <stp>LAST_PRICE</stp>
        <stp>[Crispin Spreadsheet.xlsx]OEI!R301C7</stp>
        <tr r="G301" s="2"/>
      </tp>
      <tp>
        <v>3.8010000000000002</v>
        <stp/>
        <stp>##V3_BDPV12</stp>
        <stp>CABK SQ Equity</stp>
        <stp>LAST_PRICE</stp>
        <stp>[Crispin Spreadsheet.xlsx]OEI!R342C7</stp>
        <tr r="G342" s="2"/>
      </tp>
      <tp>
        <v>16.079999999999998</v>
        <stp/>
        <stp>##V3_BDPV12</stp>
        <stp>CSGN SW Equity</stp>
        <stp>LAST_PRICE</stp>
        <stp>[Crispin Spreadsheet.xlsx]OEI!R377C7</stp>
        <tr r="G377" s="2"/>
      </tp>
      <tp>
        <v>941</v>
        <stp/>
        <stp>##V3_BDPV12</stp>
        <stp>ANTO LN Equity</stp>
        <stp>LAST_PRICE</stp>
        <stp>[Crispin Spreadsheet.xlsx]OEI!R406C7</stp>
        <tr r="G406" s="2"/>
      </tp>
      <tp>
        <v>5.9799999999999999E-2</v>
        <stp/>
        <stp>##V3_BDPV12</stp>
        <stp>ENRO SS Equity</stp>
        <stp>LAST_PRICE</stp>
        <stp>[Crispin Spreadsheet.xlsx]OEI!R356C7</stp>
        <tr r="G356" s="2"/>
      </tp>
      <tp>
        <v>4707</v>
        <stp/>
        <stp>##V3_BDPV12</stp>
        <stp>ITRK LN Equity</stp>
        <stp>LAST_PRICE</stp>
        <stp>[Crispin Spreadsheet.xlsx]OEI!R482C7</stp>
        <tr r="G482" s="2"/>
      </tp>
      <tp>
        <v>666.6</v>
        <stp/>
        <stp>##V3_BDPV12</stp>
        <stp>HSBA LN Equity</stp>
        <stp>LAST_PRICE</stp>
        <stp>[Crispin Spreadsheet.xlsx]OEI!R468C7</stp>
        <tr r="G468" s="2"/>
      </tp>
      <tp>
        <v>457</v>
        <stp/>
        <stp>##V3_BDPV12</stp>
        <stp>HWDN LN Equity</stp>
        <stp>LAST_PRICE</stp>
        <stp>[Crispin Spreadsheet.xlsx]OEI!R467C7</stp>
        <tr r="G467" s="2"/>
      </tp>
      <tp>
        <v>32.020000000000003</v>
        <stp/>
        <stp>##V3_BDPV12</stp>
        <stp>NLSN US Equity</stp>
        <stp>LAST_PRICE</stp>
        <stp>[Crispin Spreadsheet.xlsx]OEI!R667C7</stp>
        <tr r="G667" s="2"/>
      </tp>
      <tp>
        <v>88.6</v>
        <stp/>
        <stp>##V3_BDPV12</stp>
        <stp>LOOK LN Equity</stp>
        <stp>LAST_PRICE</stp>
        <stp>[Crispin Spreadsheet.xlsx]OEI!R502C7</stp>
        <tr r="G502" s="2"/>
      </tp>
      <tp>
        <v>880</v>
        <stp/>
        <stp>##V3_BDPV12</stp>
        <stp>7224 JT Equity</stp>
        <stp>PX_YEST_CLOSE</stp>
        <stp>[Crispin Spreadsheet.xlsx]OEI!R275C6</stp>
        <tr r="F275" s="2"/>
      </tp>
      <tp>
        <v>649.70000000000005</v>
        <stp/>
        <stp>##V3_BDPV12</stp>
        <stp>5020 JT Equity</stp>
        <stp>PX_YEST_CLOSE</stp>
        <stp>[Crispin Spreadsheet.xlsx]OEI!R255C6</stp>
        <tr r="F255" s="2"/>
      </tp>
      <tp>
        <v>6365</v>
        <stp/>
        <stp>##V3_BDPV12</stp>
        <stp>4911 JT Equity</stp>
        <stp>PX_YEST_CLOSE</stp>
        <stp>[Crispin Spreadsheet.xlsx]OEI!R276C6</stp>
        <tr r="F276" s="2"/>
      </tp>
      <tp t="s">
        <v>HKD</v>
        <stp/>
        <stp>##V3_BDPV12</stp>
        <stp>1128 HK Equity</stp>
        <stp>CRNCY</stp>
        <stp>[Crispin Spreadsheet.xlsx]OEI!R204C4</stp>
        <tr r="D204" s="2"/>
      </tp>
      <tp>
        <v>1424</v>
        <stp/>
        <stp>##V3_BDPV12</stp>
        <stp>5002 JT Equity</stp>
        <stp>PX_YEST_CLOSE</stp>
        <stp>[Crispin Spreadsheet.xlsx]OEI!R277C6</stp>
        <tr r="F277" s="2"/>
      </tp>
      <tp>
        <v>3525</v>
        <stp/>
        <stp>##V3_BDPV12</stp>
        <stp>7012 JT Equity</stp>
        <stp>PX_YEST_CLOSE</stp>
        <stp>[Crispin Spreadsheet.xlsx]OEI!R256C6</stp>
        <tr r="F256" s="2"/>
      </tp>
      <tp>
        <v>10630</v>
        <stp/>
        <stp>##V3_BDPV12</stp>
        <stp>6963 JT Equity</stp>
        <stp>PX_YEST_CLOSE</stp>
        <stp>[Crispin Spreadsheet.xlsx]OEI!R271C6</stp>
        <tr r="F271" s="2"/>
      </tp>
      <tp>
        <v>2892</v>
        <stp/>
        <stp>##V3_BDPV12</stp>
        <stp>2503 JT Equity</stp>
        <stp>PX_YEST_CLOSE</stp>
        <stp>[Crispin Spreadsheet.xlsx]OEI!R257C6</stp>
        <tr r="F257" s="2"/>
      </tp>
      <tp>
        <v>34.56</v>
        <stp/>
        <stp>##V3_BDHV12</stp>
        <stp>KSP ID Equity</stp>
        <stp>PX_CLOSE_1D</stp>
        <stp>09/03/2018</stp>
        <stp>09/03/2018</stp>
        <stp>[Crispin Spreadsheet.xlsx]OEI!R212C28</stp>
        <tr r="AB212" s="2"/>
      </tp>
      <tp>
        <v>3.0425</v>
        <stp/>
        <stp>##V3_BDHV12</stp>
        <stp>ISP IM Equity</stp>
        <stp>PX_CLOSE_1D</stp>
        <stp>09/03/2018</stp>
        <stp>09/03/2018</stp>
        <stp>[Crispin Spreadsheet.xlsx]OEI!R228C28</stp>
        <tr r="AB228" s="2"/>
      </tp>
      <tp>
        <v>11430</v>
        <stp/>
        <stp>##V3_BDHV12</stp>
        <stp>OTP HB Equity</stp>
        <stp>PX_CLOSE_1D</stp>
        <stp>09/03/2018</stp>
        <stp>09/03/2018</stp>
        <stp>[Crispin Spreadsheet.xlsx]OEI!R208C28</stp>
        <tr r="AB208" s="2"/>
      </tp>
      <tp>
        <v>13.96</v>
        <stp/>
        <stp>##V3_BDHV12</stp>
        <stp>REP SQ Equity</stp>
        <stp>PX_CLOSE_1D</stp>
        <stp>09/03/2018</stp>
        <stp>09/03/2018</stp>
        <stp>[Crispin Spreadsheet.xlsx]OEI!R347C28</stp>
        <tr r="AB347" s="2"/>
      </tp>
      <tp>
        <v>2.6970000000000001</v>
        <stp/>
        <stp>##V3_BDHV12</stp>
        <stp>MAP SQ Equity</stp>
        <stp>PX_CLOSE_1D</stp>
        <stp>09/03/2018</stp>
        <stp>09/03/2018</stp>
        <stp>[Crispin Spreadsheet.xlsx]OEI!R346C28</stp>
        <tr r="AB346" s="2"/>
      </tp>
      <tp>
        <v>0.29249999999999998</v>
        <stp/>
        <stp>##V3_BDHV12</stp>
        <stp>BCP PL Equity</stp>
        <stp>PX_CLOSE_1D</stp>
        <stp>09/03/2018</stp>
        <stp>09/03/2018</stp>
        <stp>[Crispin Spreadsheet.xlsx]OEI!R321C28</stp>
        <tr r="AB321" s="2"/>
      </tp>
      <tp>
        <v>2.9130000000000003</v>
        <stp/>
        <stp>##V3_BDHV12</stp>
        <stp>EDP PL Equity</stp>
        <stp>PX_CLOSE_1D</stp>
        <stp>09/03/2018</stp>
        <stp>09/03/2018</stp>
        <stp>[Crispin Spreadsheet.xlsx]OEI!R322C28</stp>
        <tr r="AB322" s="2"/>
      </tp>
      <tp>
        <v>87.86</v>
        <stp/>
        <stp>##V3_BDHV12</stp>
        <stp>SAP GY Equity</stp>
        <stp>PX_CLOSE_1D</stp>
        <stp>09/03/2018</stp>
        <stp>09/03/2018</stp>
        <stp>[Crispin Spreadsheet.xlsx]OEI!R172C28</stp>
        <tr r="AB172" s="2"/>
      </tp>
      <tp>
        <v>50.21</v>
        <stp/>
        <stp>##V3_BDHV12</stp>
        <stp>TUP US Equity</stp>
        <stp>PX_CLOSE_1D</stp>
        <stp>09/03/2018</stp>
        <stp>09/03/2018</stp>
        <stp>[Crispin Spreadsheet.xlsx]OEI!R693C28</stp>
        <tr r="AB693" s="2"/>
      </tp>
      <tp>
        <v>101.95</v>
        <stp/>
        <stp>##V3_BDHV12</stp>
        <stp>EXP US Equity</stp>
        <stp>PX_CLOSE_1D</stp>
        <stp>09/03/2018</stp>
        <stp>09/03/2018</stp>
        <stp>[Crispin Spreadsheet.xlsx]OEI!R624C28</stp>
        <tr r="AB624" s="2"/>
      </tp>
      <tp>
        <v>21.11</v>
        <stp/>
        <stp>##V3_BDHV12</stp>
        <stp>GGP US Equity</stp>
        <stp>PX_CLOSE_1D</stp>
        <stp>09/03/2018</stp>
        <stp>09/03/2018</stp>
        <stp>[Crispin Spreadsheet.xlsx]OEI!R636C28</stp>
        <tr r="AB636" s="2"/>
      </tp>
      <tp>
        <v>1.4139999999999999</v>
        <stp/>
        <stp>##V3_BDPV12</stp>
        <stp>GBPUSD Curncy</stp>
        <stp>LAST_PRICE</stp>
        <stp>[Crispin Spreadsheet.xlsx]OEI!R730C7</stp>
        <tr r="G730" s="2"/>
      </tp>
      <tp>
        <v>21.11</v>
        <stp/>
        <stp>##V3_BDHV12</stp>
        <stp>GGP US Equity</stp>
        <stp>PX_CLOSE_1D</stp>
        <stp>09/03/2018</stp>
        <stp>09/03/2018</stp>
        <stp>[Crispin Spreadsheet.xlsx]OEI!R758C28</stp>
        <tr r="AB758" s="2"/>
      </tp>
      <tp>
        <v>85.45</v>
        <stp/>
        <stp>##V3_BDHV12</stp>
        <stp>FGP LN Equity</stp>
        <stp>PX_CLOSE_1D</stp>
        <stp>09/03/2018</stp>
        <stp>09/03/2018</stp>
        <stp>[Crispin Spreadsheet.xlsx]OEI!R455C28</stp>
        <tr r="AB455" s="2"/>
      </tp>
      <tp>
        <v>499.6</v>
        <stp/>
        <stp>##V3_BDHV12</stp>
        <stp>JUP LN Equity</stp>
        <stp>PX_CLOSE_1D</stp>
        <stp>09/03/2018</stp>
        <stp>09/03/2018</stp>
        <stp>[Crispin Spreadsheet.xlsx]OEI!R494C28</stp>
        <tr r="AB494" s="2"/>
      </tp>
      <tp>
        <v>339.5</v>
        <stp/>
        <stp>##V3_BDHV12</stp>
        <stp>HSP LN Equity</stp>
        <stp>PX_CLOSE_1D</stp>
        <stp>09/03/2018</stp>
        <stp>09/03/2018</stp>
        <stp>[Crispin Spreadsheet.xlsx]OEI!R463C28</stp>
        <tr r="AB463" s="2"/>
      </tp>
      <tp>
        <v>3228.5</v>
        <stp/>
        <stp>##V3_BDHV12</stp>
        <stp>SHP LN Equity</stp>
        <stp>PX_CLOSE_1D</stp>
        <stp>09/03/2018</stp>
        <stp>09/03/2018</stp>
        <stp>[Crispin Spreadsheet.xlsx]OEI!R552C28</stp>
        <tr r="AB552" s="2"/>
      </tp>
      <tp>
        <v>97</v>
        <stp/>
        <stp>##V3_BDHV12</stp>
        <stp>SRP LN Equity</stp>
        <stp>PX_CLOSE_1D</stp>
        <stp>09/03/2018</stp>
        <stp>09/03/2018</stp>
        <stp>[Crispin Spreadsheet.xlsx]OEI!R551C28</stp>
        <tr r="AB551" s="2"/>
      </tp>
      <tp>
        <v>17.75</v>
        <stp/>
        <stp>##V3_BDHV12</stp>
        <stp>SLP LN Equity</stp>
        <stp>PX_CLOSE_1D</stp>
        <stp>09/03/2018</stp>
        <stp>09/03/2018</stp>
        <stp>[Crispin Spreadsheet.xlsx]OEI!R564C28</stp>
        <tr r="AB564" s="2"/>
      </tp>
      <tp>
        <v>96.59</v>
        <stp/>
        <stp>##V3_BDHV12</stp>
        <stp>AXP US Equity</stp>
        <stp>PX_CLOSE_1D</stp>
        <stp>09/03/2018</stp>
        <stp>09/03/2018</stp>
        <stp>[Crispin Spreadsheet.xlsx]OEI!R596C28</stp>
        <tr r="AB596" s="2"/>
      </tp>
      <tp>
        <v>1230.5</v>
        <stp/>
        <stp>##V3_BDHV12</stp>
        <stp>WPP LN Equity</stp>
        <stp>PX_CLOSE_1D</stp>
        <stp>09/03/2018</stp>
        <stp>09/03/2018</stp>
        <stp>[Crispin Spreadsheet.xlsx]OEI!R584C28</stp>
        <tr r="AB584" s="2"/>
      </tp>
      <tp>
        <v>10.5</v>
        <stp/>
        <stp>##V3_BDHV12</stp>
        <stp>CERV IM Equity</stp>
        <stp>PX_CLOSE_1D</stp>
        <stp>09/03/2018</stp>
        <stp>09/03/2018</stp>
        <stp>[Crispin Spreadsheet.xlsx]OEI!R221C28</stp>
        <tr r="AB221" s="2"/>
      </tp>
      <tp>
        <v>1230.5</v>
        <stp/>
        <stp>##V3_BDHV12</stp>
        <stp>WPP LN Equity</stp>
        <stp>PX_CLOSE_1D</stp>
        <stp>09/03/2018</stp>
        <stp>09/03/2018</stp>
        <stp>[Crispin Spreadsheet.xlsx]OEI!R800C28</stp>
        <tr r="AB800" s="2"/>
      </tp>
      <tp>
        <v>1239.5</v>
        <stp/>
        <stp>##V3_BDHV12</stp>
        <stp>ALIV SS Equity</stp>
        <stp>PX_CLOSE_1D</stp>
        <stp>09/03/2018</stp>
        <stp>09/03/2018</stp>
        <stp>[Crispin Spreadsheet.xlsx]OEI!R352C28</stp>
        <tr r="AB352" s="2"/>
      </tp>
      <tp>
        <v>155.6</v>
        <stp/>
        <stp>##V3_BDPV12</stp>
        <stp>VOW GY Equity</stp>
        <stp>LAST_PRICE</stp>
        <stp>[Crispin Spreadsheet.xlsx]OEI!R181C7</stp>
        <tr r="G181" s="2"/>
      </tp>
      <tp>
        <v>92</v>
        <stp/>
        <stp>##V3_BDPV12</stp>
        <stp>AXP US Equity</stp>
        <stp>LAST_PRICE</stp>
        <stp>[Crispin Spreadsheet.xlsx]OEI!R596C7</stp>
        <tr r="G596" s="2"/>
      </tp>
      <tp>
        <v>21.34</v>
        <stp/>
        <stp>##V3_BDPV12</stp>
        <stp>GGP US Equity</stp>
        <stp>LAST_PRICE</stp>
        <stp>[Crispin Spreadsheet.xlsx]OEI!R636C7</stp>
        <tr r="G636" s="2"/>
      </tp>
      <tp>
        <v>1468.5</v>
        <stp/>
        <stp>##V3_BDPV12</stp>
        <stp>SMIN LN Equity</stp>
        <stp>LAST_PRICE</stp>
        <stp>[Crispin Spreadsheet.xlsx]OEI!R556C7</stp>
        <tr r="G556" s="2"/>
      </tp>
      <tp>
        <v>10.96</v>
        <stp/>
        <stp>##V3_BDPV12</stp>
        <stp>IDR SQ Equity</stp>
        <stp>LAST_PRICE</stp>
        <stp>[Crispin Spreadsheet.xlsx]OEI!R344C7</stp>
        <tr r="G344" s="2"/>
      </tp>
      <tp>
        <v>275.60000000000002</v>
        <stp/>
        <stp>##V3_BDPV12</stp>
        <stp>GWW US Equity</stp>
        <stp>LAST_PRICE</stp>
        <stp>[Crispin Spreadsheet.xlsx]OEI!R801C7</stp>
        <tr r="G801" s="2"/>
      </tp>
      <tp>
        <v>22</v>
        <stp/>
        <stp>##V3_BDPV12</stp>
        <stp>RPT LN Equity</stp>
        <stp>LAST_PRICE</stp>
        <stp>[Crispin Spreadsheet.xlsx]OEI!R532C7</stp>
        <tr r="G532" s="2"/>
      </tp>
      <tp>
        <v>2.65</v>
        <stp/>
        <stp>##V3_BDPV12</stp>
        <stp>MAP SQ Equity</stp>
        <stp>LAST_PRICE</stp>
        <stp>[Crispin Spreadsheet.xlsx]OEI!R346C7</stp>
        <tr r="G346" s="2"/>
      </tp>
      <tp>
        <v>0.77259999999999995</v>
        <stp/>
        <stp>##V3_BDPV12</stp>
        <stp>TIT IM Equity</stp>
        <stp>LAST_PRICE</stp>
        <stp>[Crispin Spreadsheet.xlsx]OEI!R232C7</stp>
        <tr r="G232" s="2"/>
      </tp>
      <tp>
        <v>2199</v>
        <stp/>
        <stp>##V3_BDPV12</stp>
        <stp>RDSA LN Equity</stp>
        <stp>LAST_PRICE</stp>
        <stp>[Crispin Spreadsheet.xlsx]OEI!R539C7</stp>
        <tr r="G539" s="2"/>
      </tp>
      <tp>
        <v>6.274</v>
        <stp/>
        <stp>##V3_BDPV12</stp>
        <stp>BBVA SQ Equity</stp>
        <stp>LAST_PRICE</stp>
        <stp>[Crispin Spreadsheet.xlsx]OEI!R339C7</stp>
        <tr r="G339" s="2"/>
      </tp>
      <tp>
        <v>163.5</v>
        <stp/>
        <stp>##V3_BDPV12</stp>
        <stp>ASML NA Equity</stp>
        <stp>LAST_PRICE</stp>
        <stp>[Crispin Spreadsheet.xlsx]OEI!R294C7</stp>
        <tr r="G294" s="2"/>
      </tp>
      <tp>
        <v>8.9700000000000006</v>
        <stp/>
        <stp>##V3_BDPV12</stp>
        <stp>GOGO US Equity</stp>
        <stp>LAST_PRICE</stp>
        <stp>[Crispin Spreadsheet.xlsx]OEI!R637C7</stp>
        <tr r="G637" s="2"/>
      </tp>
      <tp>
        <v>44.3</v>
        <stp/>
        <stp>##V3_BDPV12</stp>
        <stp>FCCN LN Equity</stp>
        <stp>LAST_PRICE</stp>
        <stp>[Crispin Spreadsheet.xlsx]OEI!R456C7</stp>
        <tr r="G456" s="2"/>
      </tp>
      <tp>
        <v>4.851</v>
        <stp/>
        <stp>##V3_BDPV12</stp>
        <stp>ENEL IM Equity</stp>
        <stp>LAST_PRICE</stp>
        <stp>[Crispin Spreadsheet.xlsx]OEI!R224C7</stp>
        <tr r="G224" s="2"/>
      </tp>
      <tp>
        <v>3095</v>
        <stp/>
        <stp>##V3_BDPV12</stp>
        <stp>4208 JT Equity</stp>
        <stp>PX_YEST_CLOSE</stp>
        <stp>[Crispin Spreadsheet.xlsx]OEI!R286C6</stp>
        <tr r="F286" s="2"/>
      </tp>
      <tp>
        <v>205</v>
        <stp/>
        <stp>##V3_BDPV12</stp>
        <stp>6740 JT Equity</stp>
        <stp>PX_YEST_CLOSE</stp>
        <stp>[Crispin Spreadsheet.xlsx]OEI!R252C6</stp>
        <tr r="F252" s="2"/>
      </tp>
      <tp>
        <v>2359.5</v>
        <stp/>
        <stp>##V3_BDPV12</stp>
        <stp>5401 JT Equity</stp>
        <stp>PX_YEST_CLOSE</stp>
        <stp>[Crispin Spreadsheet.xlsx]OEI!R266C6</stp>
        <tr r="F266" s="2"/>
      </tp>
      <tp>
        <v>55.91</v>
        <stp/>
        <stp>##V3_BDHV12</stp>
        <stp>SCHW US Equity</stp>
        <stp>PX_CLOSE_1D</stp>
        <stp>09/03/2018</stp>
        <stp>09/03/2018</stp>
        <stp>[Crispin Spreadsheet.xlsx]OEI!R608C28</stp>
        <tr r="AB608" s="2"/>
      </tp>
      <tp>
        <v>0.04</v>
        <stp/>
        <stp>##V3_BDHV12</stp>
        <stp>NADLQ US Equity</stp>
        <stp>PX_CLOSE_1D</stp>
        <stp>09/03/2018</stp>
        <stp>09/03/2018</stp>
        <stp>[Crispin Spreadsheet.xlsx]OEI!R668C28</stp>
        <tr r="AB668" s="2"/>
      </tp>
      <tp>
        <v>187.65</v>
        <stp/>
        <stp>##V3_BDHV12</stp>
        <stp>PANW US Equity</stp>
        <stp>PX_CLOSE_1D</stp>
        <stp>09/03/2018</stp>
        <stp>09/03/2018</stp>
        <stp>[Crispin Spreadsheet.xlsx]OEI!R675C28</stp>
        <tr r="AB675" s="2"/>
      </tp>
      <tp t="s">
        <v>USD</v>
        <stp/>
        <stp>##V3_BDPV12</stp>
        <stp>VZ US Equity</stp>
        <stp>CRNCY</stp>
        <stp>[Crispin Spreadsheet.xlsx]OEI!R698C4</stp>
        <tr r="D698" s="2"/>
      </tp>
      <tp t="s">
        <v>EUR</v>
        <stp/>
        <stp>##V3_BDPV12</stp>
        <stp>IF IM Equity</stp>
        <stp>CRNCY</stp>
        <stp>[Crispin Spreadsheet.xlsx]OEI!R219C4</stp>
        <tr r="D219" s="2"/>
      </tp>
      <tp t="s">
        <v>EUR</v>
        <stp/>
        <stp>##V3_BDPV12</stp>
        <stp>CE IM Equity</stp>
        <stp>CRNCY</stp>
        <stp>[Crispin Spreadsheet.xlsx]OEI!R223C4</stp>
        <tr r="D223" s="2"/>
      </tp>
      <tp>
        <v>144.75</v>
        <stp/>
        <stp>##V3_BDPV12</stp>
        <stp>USA Comdty</stp>
        <stp>PX_YEST_CLOSE</stp>
        <stp>[Crispin Spreadsheet.xlsx]OEI!R714C6</stp>
        <tr r="F714" s="2"/>
      </tp>
    </main>
    <main first="bloomberg.rtd">
      <tp>
        <v>127.1</v>
        <stp/>
        <stp>##V3_BDPV12</stp>
        <stp>16 HK Equity</stp>
        <stp>LAST_PRICE</stp>
        <stp>[Crispin Spreadsheet.xlsx]OEI!R203C7</stp>
        <tr r="G203" s="2"/>
      </tp>
      <tp>
        <v>19741</v>
        <stp/>
        <stp>##V3_BDHV12</stp>
        <stp>YBYA Index</stp>
        <stp>PX_CLOSE_1D</stp>
        <stp>09/03/2018</stp>
        <stp>09/03/2018</stp>
        <stp>[Crispin Spreadsheet.xlsx]OEI!R398C28</stp>
        <tr r="AB398" s="2"/>
      </tp>
      <tp>
        <v>1577.7</v>
        <stp/>
        <stp>##V3_BDHV12</stp>
        <stp>RTYA Index</stp>
        <stp>PX_CLOSE_1D</stp>
        <stp>09/03/2018</stp>
        <stp>09/03/2018</stp>
        <stp>[Crispin Spreadsheet.xlsx]OEI!R588C28</stp>
        <tr r="AB588" s="2"/>
      </tp>
      <tp>
        <v>757.2</v>
        <stp/>
        <stp>##V3_BDPV12</stp>
        <stp>NG/ LN Equity</stp>
        <stp>PX_YEST_CLOSE</stp>
        <stp>[Crispin Spreadsheet.xlsx]OEI!R508C6</stp>
        <tr r="F508" s="2"/>
      </tp>
      <tp>
        <v>192.36</v>
        <stp/>
        <stp>##V3_BDPV12</stp>
        <stp>VOD LN Equity</stp>
        <stp>PX_YEST_CLOSE</stp>
        <stp>[Crispin Spreadsheet.xlsx]OEI!R580C6</stp>
        <tr r="F580" s="2"/>
      </tp>
      <tp>
        <v>59.25</v>
        <stp/>
        <stp>##V3_BDPV12</stp>
        <stp>TOD IM Equity</stp>
        <stp>PX_YEST_CLOSE</stp>
        <stp>[Crispin Spreadsheet.xlsx]OEI!R233C6</stp>
        <tr r="F233" s="2"/>
      </tp>
      <tp t="s">
        <v>GBp</v>
        <stp/>
        <stp>##V3_BDPV12</stp>
        <stp>ITM LN Equity</stp>
        <stp>CRNCY</stp>
        <stp>[Crispin Spreadsheet.xlsx]OEI!R485C4</stp>
        <tr r="D485" s="2"/>
      </tp>
      <tp t="s">
        <v>NOK</v>
        <stp/>
        <stp>##V3_BDPV12</stp>
        <stp>STL NO Equity</stp>
        <stp>CRNCY</stp>
        <stp>[Crispin Spreadsheet.xlsx]OEI!R314C4</stp>
        <tr r="D314" s="2"/>
      </tp>
      <tp t="s">
        <v>USD</v>
        <stp/>
        <stp>##V3_BDPV12</stp>
        <stp>RDC US Equity</stp>
        <stp>CRNCY</stp>
        <stp>[Crispin Spreadsheet.xlsx]OEI!R778C4</stp>
        <tr r="D778" s="2"/>
      </tp>
      <tp>
        <v>1</v>
        <stp/>
        <stp>##V3_BDPV12</stp>
        <stp>EURGBP Curncy</stp>
        <stp>QUOTE_FACTOR</stp>
        <stp>[Crispin Spreadsheet.xlsx]OEI!R55C12</stp>
        <tr r="L55" s="2"/>
      </tp>
      <tp t="s">
        <v>USD</v>
        <stp/>
        <stp>##V3_BDPV12</stp>
        <stp>BMA US Equity</stp>
        <stp>CRNCY</stp>
        <stp>[Crispin Spreadsheet.xlsx]OEI!R601C4</stp>
        <tr r="D601" s="2"/>
      </tp>
      <tp t="s">
        <v>GBp</v>
        <stp/>
        <stp>##V3_BDPV12</stp>
        <stp>RSA LN Equity</stp>
        <stp>CRNCY</stp>
        <stp>[Crispin Spreadsheet.xlsx]OEI!R542C4</stp>
        <tr r="D542" s="2"/>
      </tp>
      <tp>
        <v>83.2</v>
        <stp/>
        <stp>##V3_BDPV12</stp>
        <stp>TNI LN Equity</stp>
        <stp>PX_YEST_CLOSE</stp>
        <stp>[Crispin Spreadsheet.xlsx]OEI!R571C6</stp>
        <tr r="F571" s="2"/>
      </tp>
      <tp>
        <v>68.400000000000006</v>
        <stp/>
        <stp>##V3_BDPV12</stp>
        <stp>STI US Equity</stp>
        <stp>PX_YEST_CLOSE</stp>
        <stp>[Crispin Spreadsheet.xlsx]OEI!R686C6</stp>
        <tr r="F686" s="2"/>
      </tp>
      <tp t="s">
        <v>USD</v>
        <stp/>
        <stp>##V3_BDPV12</stp>
        <stp>CMG US Equity</stp>
        <stp>CRNCY</stp>
        <stp>[Crispin Spreadsheet.xlsx]OEI!R611C4</stp>
        <tr r="D611" s="2"/>
      </tp>
      <tp>
        <v>102.18</v>
        <stp/>
        <stp>##V3_BDPV12</stp>
        <stp>XPO US Equity</stp>
        <stp>PX_YEST_CLOSE</stp>
        <stp>[Crispin Spreadsheet.xlsx]OEI!R802C6</stp>
        <tr r="F802" s="2"/>
      </tp>
      <tp t="s">
        <v>GBp</v>
        <stp/>
        <stp>##V3_BDPV12</stp>
        <stp>IPF LN Equity</stp>
        <stp>CRNCY</stp>
        <stp>[Crispin Spreadsheet.xlsx]OEI!R481C4</stp>
        <tr r="D481" s="2"/>
      </tp>
      <tp t="s">
        <v>USD</v>
        <stp/>
        <stp>##V3_BDPV12</stp>
        <stp>BID US Equity</stp>
        <stp>CRNCY</stp>
        <stp>[Crispin Spreadsheet.xlsx]OEI!R685C4</stp>
        <tr r="D685" s="2"/>
      </tp>
      <tp>
        <v>9340</v>
        <stp/>
        <stp>##V3_BDPV12</stp>
        <stp>IBA Index</stp>
        <stp>LAST_PRICE</stp>
        <stp>[Crispin Spreadsheet.xlsx]OEI!R335C7</stp>
        <tr r="G335" s="2"/>
      </tp>
      <tp>
        <v>265.3</v>
        <stp/>
        <stp>##V3_BDPV12</stp>
        <stp>MKS LN Equity</stp>
        <stp>PX_YEST_CLOSE</stp>
        <stp>[Crispin Spreadsheet.xlsx]OEI!R504C6</stp>
        <tr r="F504" s="2"/>
      </tp>
      <tp t="s">
        <v>EUR</v>
        <stp/>
        <stp>##V3_BDPV12</stp>
        <stp>ENX FP Equity</stp>
        <stp>CRNCY</stp>
        <stp>[Crispin Spreadsheet.xlsx]OEI!R101C4</stp>
        <tr r="D101" s="2"/>
      </tp>
      <tp>
        <v>189.75</v>
        <stp/>
        <stp>##V3_BDPV12</stp>
        <stp>TLW LN Equity</stp>
        <stp>PX_YEST_CLOSE</stp>
        <stp>[Crispin Spreadsheet.xlsx]OEI!R573C6</stp>
        <tr r="F573" s="2"/>
      </tp>
      <tp t="s">
        <v>EUR</v>
        <stp/>
        <stp>##V3_BDPV12</stp>
        <stp>AKE FP Equity</stp>
        <stp>CRNCY</stp>
        <stp>[Crispin Spreadsheet.xlsx]OEI!R85C4</stp>
        <tr r="D85" s="2"/>
      </tp>
      <tp t="s">
        <v>GBp</v>
        <stp/>
        <stp>##V3_BDPV12</stp>
        <stp>JUP LN Equity</stp>
        <stp>CRNCY</stp>
        <stp>[Crispin Spreadsheet.xlsx]OEI!R494C4</stp>
        <tr r="D494" s="2"/>
      </tp>
      <tp t="s">
        <v>EUR</v>
        <stp/>
        <stp>##V3_BDPV12</stp>
        <stp>ACA FP Equity</stp>
        <stp>CRNCY</stp>
        <stp>[Crispin Spreadsheet.xlsx]OEI!R95C4</stp>
        <tr r="D95" s="2"/>
      </tp>
      <tp t="s">
        <v>GBp</v>
        <stp/>
        <stp>##V3_BDPV12</stp>
        <stp>NXT LN Equity</stp>
        <stp>CRNCY</stp>
        <stp>[Crispin Spreadsheet.xlsx]OEI!R509C4</stp>
        <tr r="D509" s="2"/>
      </tp>
      <tp>
        <v>21.56</v>
        <stp/>
        <stp>##V3_BDHV12</stp>
        <stp>WIE AV Equity</stp>
        <stp>PX_CLOSE_1D</stp>
        <stp>09/03/2018</stp>
        <stp>09/03/2018</stp>
        <stp>[Crispin Spreadsheet.xlsx]OEI!R30C28</stp>
        <tr r="AB30" s="2"/>
      </tp>
      <tp>
        <v>1333.2</v>
        <stp/>
        <stp>##V3_BDPV12</stp>
        <stp>GCA Comdty</stp>
        <stp>PX_YEST_CLOSE</stp>
        <stp>[Crispin Spreadsheet.xlsx]OEI!R715C6</stp>
        <tr r="F715" s="2"/>
      </tp>
      <tp t="s">
        <v>GBp</v>
        <stp/>
        <stp>##V3_BDPV12</stp>
        <stp>BP/ LN Equity</stp>
        <stp>CRNCY</stp>
        <stp>[Crispin Spreadsheet.xlsx]OEI!R420C4</stp>
        <tr r="D420" s="2"/>
      </tp>
      <tp t="s">
        <v>GBp</v>
        <stp/>
        <stp>##V3_BDPV12</stp>
        <stp>TPK LN Equity</stp>
        <stp>CRNCY</stp>
        <stp>[Crispin Spreadsheet.xlsx]OEI!R570C4</stp>
        <tr r="D570" s="2"/>
      </tp>
      <tp t="s">
        <v>EUR</v>
        <stp/>
        <stp>##V3_BDPV12</stp>
        <stp>WDI GY Equity</stp>
        <stp>CRNCY</stp>
        <stp>[Crispin Spreadsheet.xlsx]OEI!R183C4</stp>
        <tr r="D183" s="2"/>
      </tp>
      <tp t="s">
        <v>GBp</v>
        <stp/>
        <stp>##V3_BDPV12</stp>
        <stp>CPI LN Equity</stp>
        <stp>CRNCY</stp>
        <stp>[Crispin Spreadsheet.xlsx]OEI!R430C4</stp>
        <tr r="D430" s="2"/>
      </tp>
      <tp>
        <v>173.2</v>
        <stp/>
        <stp>##V3_BDPV12</stp>
        <stp>EMG LN Equity</stp>
        <stp>PX_YEST_CLOSE</stp>
        <stp>[Crispin Spreadsheet.xlsx]OEI!R503C6</stp>
        <tr r="F503" s="2"/>
      </tp>
      <tp>
        <v>7.22</v>
        <stp/>
        <stp>##V3_BDPV12</stp>
        <stp>POG LN Equity</stp>
        <stp>PX_YEST_CLOSE</stp>
        <stp>[Crispin Spreadsheet.xlsx]OEI!R521C6</stp>
        <tr r="F521" s="2"/>
      </tp>
      <tp t="s">
        <v>CHF</v>
        <stp/>
        <stp>##V3_BDPV12</stp>
        <stp>LHN SW Equity</stp>
        <stp>CRNCY</stp>
        <stp>[Crispin Spreadsheet.xlsx]OEI!R381C4</stp>
        <tr r="D381" s="2"/>
      </tp>
      <tp t="s">
        <v>USD</v>
        <stp/>
        <stp>##V3_BDPV12</stp>
        <stp>MON US Equity</stp>
        <stp>CRNCY</stp>
        <stp>[Crispin Spreadsheet.xlsx]OEI!R662C4</stp>
        <tr r="D662" s="2"/>
      </tp>
      <tp t="s">
        <v>USD</v>
        <stp/>
        <stp>##V3_BDPV12</stp>
        <stp>MON US Equity</stp>
        <stp>CRNCY</stp>
        <stp>[Crispin Spreadsheet.xlsx]OEI!R772C4</stp>
        <tr r="D772" s="2"/>
      </tp>
      <tp t="s">
        <v>GBp</v>
        <stp/>
        <stp>##V3_BDPV12</stp>
        <stp>FTC LN Equity</stp>
        <stp>CRNCY</stp>
        <stp>[Crispin Spreadsheet.xlsx]OEI!R454C4</stp>
        <tr r="D454" s="2"/>
      </tp>
      <tp t="s">
        <v>NOK</v>
        <stp/>
        <stp>##V3_BDPV12</stp>
        <stp>STB NO Equity</stp>
        <stp>CRNCY</stp>
        <stp>[Crispin Spreadsheet.xlsx]OEI!R315C4</stp>
        <tr r="D315" s="2"/>
      </tp>
      <tp>
        <v>1071</v>
        <stp/>
        <stp>##V3_BDPV12</stp>
        <stp>IMI LN Equity</stp>
        <stp>PX_YEST_CLOSE</stp>
        <stp>[Crispin Spreadsheet.xlsx]OEI!R473C6</stp>
        <tr r="F473" s="2"/>
      </tp>
      <tp t="s">
        <v>EUR</v>
        <stp/>
        <stp>##V3_BDPV12</stp>
        <stp>SRG IM Equity</stp>
        <stp>CRNCY</stp>
        <stp>[Crispin Spreadsheet.xlsx]OEI!R231C4</stp>
        <tr r="D231" s="2"/>
      </tp>
      <tp t="s">
        <v>CHF</v>
        <stp/>
        <stp>##V3_BDPV12</stp>
        <stp>ROG SW Equity</stp>
        <stp>CRNCY</stp>
        <stp>[Crispin Spreadsheet.xlsx]OEI!R386C4</stp>
        <tr r="D386" s="2"/>
      </tp>
      <tp t="s">
        <v>GBp</v>
        <stp/>
        <stp>##V3_BDPV12</stp>
        <stp>DTG LN Equity</stp>
        <stp>CRNCY</stp>
        <stp>[Crispin Spreadsheet.xlsx]OEI!R754C4</stp>
        <tr r="D754" s="2"/>
      </tp>
      <tp t="s">
        <v>EUR</v>
        <stp/>
        <stp>##V3_BDPV12</stp>
        <stp>SDF GY Equity</stp>
        <stp>CRNCY</stp>
        <stp>[Crispin Spreadsheet.xlsx]OEI!R163C4</stp>
        <tr r="D163" s="2"/>
      </tp>
      <tp t="s">
        <v>EUR</v>
        <stp/>
        <stp>##V3_BDPV12</stp>
        <stp>ELE SQ Equity</stp>
        <stp>CRNCY</stp>
        <stp>[Crispin Spreadsheet.xlsx]OEI!R343C4</stp>
        <tr r="D343" s="2"/>
      </tp>
      <tp>
        <v>25.5</v>
        <stp/>
        <stp>##V3_BDPV12</stp>
        <stp>TTM US Equity</stp>
        <stp>PX_YEST_CLOSE</stp>
        <stp>[Crispin Spreadsheet.xlsx]OEI!R687C6</stp>
        <tr r="F687" s="2"/>
      </tp>
      <tp t="s">
        <v>EUR</v>
        <stp/>
        <stp>##V3_BDPV12</stp>
        <stp>ALO FP Equity</stp>
        <stp>CRNCY</stp>
        <stp>[Crispin Spreadsheet.xlsx]OEI!R84C4</stp>
        <tr r="D84" s="2"/>
      </tp>
      <tp t="s">
        <v>EUR</v>
        <stp/>
        <stp>##V3_BDPV12</stp>
        <stp>RMS FP Equity</stp>
        <stp>CRNCY</stp>
        <stp>[Crispin Spreadsheet.xlsx]OEI!R103C4</stp>
        <tr r="D103" s="2"/>
      </tp>
      <tp t="s">
        <v>GBp</v>
        <stp/>
        <stp>##V3_BDPV12</stp>
        <stp>SVS LN Equity</stp>
        <stp>CRNCY</stp>
        <stp>[Crispin Spreadsheet.xlsx]OEI!R546C4</stp>
        <tr r="D546" s="2"/>
      </tp>
      <tp>
        <v>25.46</v>
        <stp/>
        <stp>##V3_BDPV12</stp>
        <stp>ITX SQ Equity</stp>
        <stp>PX_YEST_CLOSE</stp>
        <stp>[Crispin Spreadsheet.xlsx]OEI!R345C6</stp>
        <tr r="F345" s="2"/>
      </tp>
      <tp t="s">
        <v>GBp</v>
        <stp/>
        <stp>##V3_BDPV12</stp>
        <stp>WPP LN Equity</stp>
        <stp>CRNCY</stp>
        <stp>[Crispin Spreadsheet.xlsx]OEI!R800C4</stp>
        <tr r="D800" s="2"/>
      </tp>
      <tp t="s">
        <v>HUF</v>
        <stp/>
        <stp>##V3_BDPV12</stp>
        <stp>OTP HB Equity</stp>
        <stp>CRNCY</stp>
        <stp>[Crispin Spreadsheet.xlsx]OEI!R208C4</stp>
        <tr r="D208" s="2"/>
      </tp>
      <tp t="s">
        <v>GBp</v>
        <stp/>
        <stp>##V3_BDPV12</stp>
        <stp>HSP LN Equity</stp>
        <stp>CRNCY</stp>
        <stp>[Crispin Spreadsheet.xlsx]OEI!R463C4</stp>
        <tr r="D463" s="2"/>
      </tp>
      <tp t="s">
        <v>GBp</v>
        <stp/>
        <stp>##V3_BDPV12</stp>
        <stp>MRW LN Equity</stp>
        <stp>CRNCY</stp>
        <stp>[Crispin Spreadsheet.xlsx]OEI!R582C4</stp>
        <tr r="D582" s="2"/>
      </tp>
      <tp>
        <v>20.100000000000001</v>
        <stp/>
        <stp>##V3_BDHV12</stp>
        <stp>CNP FP Equity</stp>
        <stp>PX_CLOSE_1D</stp>
        <stp>09/03/2018</stp>
        <stp>09/03/2018</stp>
        <stp>[Crispin Spreadsheet.xlsx]OEI!R94C28</stp>
        <tr r="AB94" s="2"/>
      </tp>
      <tp>
        <v>62.95</v>
        <stp/>
        <stp>##V3_BDHV12</stp>
        <stp>BNP FP Equity</stp>
        <stp>PX_CLOSE_1D</stp>
        <stp>09/03/2018</stp>
        <stp>09/03/2018</stp>
        <stp>[Crispin Spreadsheet.xlsx]OEI!R88C28</stp>
        <tr r="AB88" s="2"/>
      </tp>
      <tp t="s">
        <v>EUR</v>
        <stp/>
        <stp>##V3_BDPV12</stp>
        <stp>MT NA Equity</stp>
        <stp>CRNCY</stp>
        <stp>[Crispin Spreadsheet.xlsx]OEI!R293C4</stp>
        <tr r="D293" s="2"/>
      </tp>
      <tp t="s">
        <v>EUR</v>
        <stp/>
        <stp>##V3_BDPV12</stp>
        <stp>BTSA Comdty</stp>
        <stp>CRNCY</stp>
        <stp>[Crispin Spreadsheet.xlsx]OEI!R713C4</stp>
        <tr r="D713" s="2"/>
      </tp>
      <tp>
        <v>36.35</v>
        <stp/>
        <stp>##V3_BDPV12</stp>
        <stp>GM US Equity</stp>
        <stp>PX_YEST_CLOSE</stp>
        <stp>[Crispin Spreadsheet.xlsx]OEI!R635C6</stp>
        <tr r="F635" s="2"/>
      </tp>
      <tp>
        <v>16.387</v>
        <stp/>
        <stp>##V3_BDPV12</stp>
        <stp>SIA Comdty</stp>
        <stp>PX_YEST_CLOSE</stp>
        <stp>[Crispin Spreadsheet.xlsx]OEI!R716C6</stp>
        <tr r="F716" s="2"/>
      </tp>
      <tp>
        <v>78.349999999999994</v>
        <stp/>
        <stp>##V3_BDPV12</stp>
        <stp>BB FP Equity</stp>
        <stp>PX_YEST_CLOSE</stp>
        <stp>[Crispin Spreadsheet.xlsx]OEI!R123C6</stp>
        <tr r="F123" s="2"/>
      </tp>
      <tp t="s">
        <v>GBp</v>
        <stp/>
        <stp>##V3_BDPV12</stp>
        <stp>UU/ LN Equity</stp>
        <stp>CRNCY</stp>
        <stp>[Crispin Spreadsheet.xlsx]OEI!R576C4</stp>
        <tr r="D576" s="2"/>
      </tp>
      <tp>
        <v>22237</v>
        <stp/>
        <stp>##V3_BDHV12</stp>
        <stp>STA Index</stp>
        <stp>PX_CLOSE_1D</stp>
        <stp>09/03/2018</stp>
        <stp>09/03/2018</stp>
        <stp>[Crispin Spreadsheet.xlsx]OEI!R216C28</stp>
        <tr r="AB216" s="2"/>
      </tp>
      <tp>
        <v>21200</v>
        <stp/>
        <stp>##V3_BDHV12</stp>
        <stp>NKA Index</stp>
        <stp>PX_CLOSE_1D</stp>
        <stp>09/03/2018</stp>
        <stp>09/03/2018</stp>
        <stp>[Crispin Spreadsheet.xlsx]OEI!R238C28</stp>
        <tr r="AB238" s="2"/>
      </tp>
      <tp>
        <v>7122</v>
        <stp/>
        <stp>##V3_BDHV12</stp>
        <stp>Z A Index</stp>
        <stp>PX_CLOSE_1D</stp>
        <stp>09/03/2018</stp>
        <stp>09/03/2018</stp>
        <stp>[Crispin Spreadsheet.xlsx]OEI!R397C28</stp>
        <tr r="AB397" s="2"/>
      </tp>
      <tp>
        <v>8690</v>
        <stp/>
        <stp>##V3_BDHV12</stp>
        <stp>SMA Index</stp>
        <stp>PX_CLOSE_1D</stp>
        <stp>09/03/2018</stp>
        <stp>09/03/2018</stp>
        <stp>[Crispin Spreadsheet.xlsx]OEI!R372C28</stp>
        <tr r="AB372" s="2"/>
      </tp>
      <tp>
        <v>9585</v>
        <stp/>
        <stp>##V3_BDHV12</stp>
        <stp>IBA Index</stp>
        <stp>PX_CLOSE_1D</stp>
        <stp>09/03/2018</stp>
        <stp>09/03/2018</stp>
        <stp>[Crispin Spreadsheet.xlsx]OEI!R335C28</stp>
        <tr r="AB335" s="2"/>
      </tp>
      <tp>
        <v>12375</v>
        <stp/>
        <stp>##V3_BDHV12</stp>
        <stp>GXA Index</stp>
        <stp>PX_CLOSE_1D</stp>
        <stp>09/03/2018</stp>
        <stp>09/03/2018</stp>
        <stp>[Crispin Spreadsheet.xlsx]OEI!R138C28</stp>
        <tr r="AB138" s="2"/>
      </tp>
      <tp>
        <v>2744.3</v>
        <stp/>
        <stp>##V3_BDHV12</stp>
        <stp>SPA Index</stp>
        <stp>PX_CLOSE_1D</stp>
        <stp>09/03/2018</stp>
        <stp>09/03/2018</stp>
        <stp>[Crispin Spreadsheet.xlsx]OEI!R587C28</stp>
        <tr r="AB587" s="2"/>
      </tp>
      <tp t="s">
        <v>GBp</v>
        <stp/>
        <stp>##V3_BDPV12</stp>
        <stp>EZJ LN Equity</stp>
        <stp>CRNCY</stp>
        <stp>[Crispin Spreadsheet.xlsx]OEI!R449C4</stp>
        <tr r="D449" s="2"/>
      </tp>
      <tp>
        <v>131.9</v>
        <stp/>
        <stp>##V3_BDPV12</stp>
        <stp>CNA LN Equity</stp>
        <stp>PX_YEST_CLOSE</stp>
        <stp>[Crispin Spreadsheet.xlsx]OEI!R433C6</stp>
        <tr r="F433" s="2"/>
      </tp>
      <tp>
        <v>13.63</v>
        <stp/>
        <stp>##V3_BDPV12</stp>
        <stp>ORA FP Equity</stp>
        <stp>PX_YEST_CLOSE</stp>
        <stp>[Crispin Spreadsheet.xlsx]OEI!R111C6</stp>
        <tr r="F111" s="2"/>
      </tp>
      <tp>
        <v>3736</v>
        <stp/>
        <stp>##V3_BDPV12</stp>
        <stp>BKG LN Equity</stp>
        <stp>PX_YEST_CLOSE</stp>
        <stp>[Crispin Spreadsheet.xlsx]OEI!R416C6</stp>
        <tr r="F416" s="2"/>
      </tp>
      <tp t="s">
        <v>CHF</v>
        <stp/>
        <stp>##V3_BDPV12</stp>
        <stp>CLN SW Equity</stp>
        <stp>CRNCY</stp>
        <stp>[Crispin Spreadsheet.xlsx]OEI!R376C4</stp>
        <tr r="D376" s="2"/>
      </tp>
      <tp>
        <v>707.6</v>
        <stp/>
        <stp>##V3_BDPV12</stp>
        <stp>VED LN Equity</stp>
        <stp>PX_YEST_CLOSE</stp>
        <stp>[Crispin Spreadsheet.xlsx]OEI!R578C6</stp>
        <tr r="F578" s="2"/>
      </tp>
      <tp t="s">
        <v>EUR</v>
        <stp/>
        <stp>##V3_BDPV12</stp>
        <stp>SPM IM Equity</stp>
        <stp>CRNCY</stp>
        <stp>[Crispin Spreadsheet.xlsx]OEI!R230C4</stp>
        <tr r="D230" s="2"/>
      </tp>
      <tp t="s">
        <v>USD</v>
        <stp/>
        <stp>##V3_BDPV12</stp>
        <stp>SJM US Equity</stp>
        <stp>CRNCY</stp>
        <stp>[Crispin Spreadsheet.xlsx]OEI!R644C4</stp>
        <tr r="D644" s="2"/>
      </tp>
      <tp t="s">
        <v>EUR</v>
        <stp/>
        <stp>##V3_BDPV12</stp>
        <stp>SGL GY Equity</stp>
        <stp>CRNCY</stp>
        <stp>[Crispin Spreadsheet.xlsx]OEI!R173C4</stp>
        <tr r="D173" s="2"/>
      </tp>
      <tp t="s">
        <v>USD</v>
        <stp/>
        <stp>##V3_BDPV12</stp>
        <stp>KHC US Equity</stp>
        <stp>CRNCY</stp>
        <stp>[Crispin Spreadsheet.xlsx]OEI!R766C4</stp>
        <tr r="D766" s="2"/>
      </tp>
      <tp t="s">
        <v>GBp</v>
        <stp/>
        <stp>##V3_BDPV12</stp>
        <stp>MTC LN Equity</stp>
        <stp>CRNCY</stp>
        <stp>[Crispin Spreadsheet.xlsx]OEI!R507C4</stp>
        <tr r="D507" s="2"/>
      </tp>
      <tp>
        <v>23.25</v>
        <stp/>
        <stp>##V3_BDPV12</stp>
        <stp>RKH LN Equity</stp>
        <stp>PX_YEST_CLOSE</stp>
        <stp>[Crispin Spreadsheet.xlsx]OEI!R536C6</stp>
        <tr r="F536" s="2"/>
      </tp>
      <tp t="s">
        <v>EUR</v>
        <stp/>
        <stp>##V3_BDPV12</stp>
        <stp>WAF GY Equity</stp>
        <stp>CRNCY</stp>
        <stp>[Crispin Spreadsheet.xlsx]OEI!R175C4</stp>
        <tr r="D175" s="2"/>
      </tp>
      <tp t="s">
        <v>GBp</v>
        <stp/>
        <stp>##V3_BDPV12</stp>
        <stp>LSE LN Equity</stp>
        <stp>CRNCY</stp>
        <stp>[Crispin Spreadsheet.xlsx]OEI!R500C4</stp>
        <tr r="D500" s="2"/>
      </tp>
      <tp>
        <v>6852.5</v>
        <stp/>
        <stp>##V3_BDPV12</stp>
        <stp>Z A Index</stp>
        <stp>LAST_PRICE</stp>
        <stp>[Crispin Spreadsheet.xlsx]OEI!R397C7</stp>
        <tr r="G397" s="2"/>
      </tp>
      <tp>
        <v>2648</v>
        <stp/>
        <stp>##V3_BDPV12</stp>
        <stp>SPA Index</stp>
        <stp>LAST_PRICE</stp>
        <stp>[Crispin Spreadsheet.xlsx]OEI!R587C7</stp>
        <tr r="G587" s="2"/>
      </tp>
      <tp t="s">
        <v>EUR</v>
        <stp/>
        <stp>##V3_BDPV12</stp>
        <stp>IFX GY Equity</stp>
        <stp>CRNCY</stp>
        <stp>[Crispin Spreadsheet.xlsx]OEI!R162C4</stp>
        <tr r="D162" s="2"/>
      </tp>
      <tp t="s">
        <v>AUD</v>
        <stp/>
        <stp>##V3_BDPV12</stp>
        <stp>BLD AU Equity</stp>
        <stp>CRNCY</stp>
        <stp>[Crispin Spreadsheet.xlsx]OEI!R13C4</stp>
        <tr r="D13" s="2"/>
      </tp>
      <tp t="s">
        <v>GBp</v>
        <stp/>
        <stp>##V3_BDPV12</stp>
        <stp>SRP LN Equity</stp>
        <stp>CRNCY</stp>
        <stp>[Crispin Spreadsheet.xlsx]OEI!R551C4</stp>
        <tr r="D551" s="2"/>
      </tp>
      <tp t="s">
        <v>USD</v>
        <stp/>
        <stp>##V3_BDPV12</stp>
        <stp>WFT US Equity</stp>
        <stp>CRNCY</stp>
        <stp>[Crispin Spreadsheet.xlsx]OEI!R798C4</stp>
        <tr r="D798" s="2"/>
      </tp>
      <tp>
        <v>1196.7249999999999</v>
        <stp/>
        <stp>##V3_BDPV12</stp>
        <stp>MXEF Index</stp>
        <stp>PX_YEST_CLOSE</stp>
        <stp>[Crispin Spreadsheet.xlsx]OEI!R721C6</stp>
        <tr r="F721" s="2"/>
      </tp>
      <tp>
        <v>96.76</v>
        <stp/>
        <stp>##V3_BDPV12</stp>
        <stp>HO FP Equity</stp>
        <stp>PX_YEST_CLOSE</stp>
        <stp>[Crispin Spreadsheet.xlsx]OEI!R128C6</stp>
        <tr r="F128" s="2"/>
      </tp>
      <tp t="s">
        <v>USD</v>
        <stp/>
        <stp>##V3_BDPV12</stp>
        <stp>T US Equity</stp>
        <stp>CRNCY</stp>
        <stp>[Crispin Spreadsheet.xlsx]OEI!R598C4</stp>
        <tr r="D598" s="2"/>
      </tp>
      <tp>
        <v>954.90000000000009</v>
        <stp/>
        <stp>##V3_BDPV12</stp>
        <stp>PLA Comdty</stp>
        <stp>PX_YEST_CLOSE</stp>
        <stp>[Crispin Spreadsheet.xlsx]OEI!R717C6</stp>
        <tr r="F717" s="2"/>
      </tp>
      <tp>
        <v>79.260000000000005</v>
        <stp/>
        <stp>##V3_BDPV12</stp>
        <stp>DG FP Equity</stp>
        <stp>PX_YEST_CLOSE</stp>
        <stp>[Crispin Spreadsheet.xlsx]OEI!R134C6</stp>
        <tr r="F134" s="2"/>
      </tp>
      <tp>
        <v>13.35</v>
        <stp/>
        <stp>##V3_BDPV12</stp>
        <stp>GE US Equity</stp>
        <stp>PX_YEST_CLOSE</stp>
        <stp>[Crispin Spreadsheet.xlsx]OEI!R634C6</stp>
        <tr r="F634" s="2"/>
      </tp>
      <tp>
        <v>1</v>
        <stp/>
        <stp>##V3_BDPV12</stp>
        <stp>EURSEK Curncy</stp>
        <stp>QUOTE_FACTOR</stp>
        <stp>[Crispin Spreadsheet.xlsx]OEI!R354C12</stp>
        <tr r="L354" s="2"/>
      </tp>
      <tp>
        <v>1</v>
        <stp/>
        <stp>##V3_BDPV12</stp>
        <stp>EURSEK Curncy</stp>
        <stp>QUOTE_FACTOR</stp>
        <stp>[Crispin Spreadsheet.xlsx]OEI!R355C12</stp>
        <tr r="L355" s="2"/>
      </tp>
      <tp>
        <v>1</v>
        <stp/>
        <stp>##V3_BDPV12</stp>
        <stp>EURSEK Curncy</stp>
        <stp>QUOTE_FACTOR</stp>
        <stp>[Crispin Spreadsheet.xlsx]OEI!R356C12</stp>
        <tr r="L356" s="2"/>
      </tp>
      <tp>
        <v>1</v>
        <stp/>
        <stp>##V3_BDPV12</stp>
        <stp>EURSEK Curncy</stp>
        <stp>QUOTE_FACTOR</stp>
        <stp>[Crispin Spreadsheet.xlsx]OEI!R357C12</stp>
        <tr r="L357" s="2"/>
      </tp>
      <tp>
        <v>1</v>
        <stp/>
        <stp>##V3_BDPV12</stp>
        <stp>EURSEK Curncy</stp>
        <stp>QUOTE_FACTOR</stp>
        <stp>[Crispin Spreadsheet.xlsx]OEI!R351C12</stp>
        <tr r="L351" s="2"/>
      </tp>
      <tp>
        <v>1</v>
        <stp/>
        <stp>##V3_BDPV12</stp>
        <stp>EURSEK Curncy</stp>
        <stp>QUOTE_FACTOR</stp>
        <stp>[Crispin Spreadsheet.xlsx]OEI!R352C12</stp>
        <tr r="L352" s="2"/>
      </tp>
      <tp>
        <v>1</v>
        <stp/>
        <stp>##V3_BDPV12</stp>
        <stp>EURSEK Curncy</stp>
        <stp>QUOTE_FACTOR</stp>
        <stp>[Crispin Spreadsheet.xlsx]OEI!R353C12</stp>
        <tr r="L353" s="2"/>
      </tp>
      <tp>
        <v>1</v>
        <stp/>
        <stp>##V3_BDPV12</stp>
        <stp>EURSEK Curncy</stp>
        <stp>QUOTE_FACTOR</stp>
        <stp>[Crispin Spreadsheet.xlsx]OEI!R358C12</stp>
        <tr r="L358" s="2"/>
      </tp>
      <tp>
        <v>1</v>
        <stp/>
        <stp>##V3_BDPV12</stp>
        <stp>EURSEK Curncy</stp>
        <stp>QUOTE_FACTOR</stp>
        <stp>[Crispin Spreadsheet.xlsx]OEI!R359C12</stp>
        <tr r="L359" s="2"/>
      </tp>
      <tp>
        <v>1</v>
        <stp/>
        <stp>##V3_BDPV12</stp>
        <stp>EURSEK Curncy</stp>
        <stp>QUOTE_FACTOR</stp>
        <stp>[Crispin Spreadsheet.xlsx]OEI!R364C12</stp>
        <tr r="L364" s="2"/>
      </tp>
      <tp>
        <v>1</v>
        <stp/>
        <stp>##V3_BDPV12</stp>
        <stp>EURSEK Curncy</stp>
        <stp>QUOTE_FACTOR</stp>
        <stp>[Crispin Spreadsheet.xlsx]OEI!R365C12</stp>
        <tr r="L365" s="2"/>
      </tp>
      <tp>
        <v>1</v>
        <stp/>
        <stp>##V3_BDPV12</stp>
        <stp>EURSEK Curncy</stp>
        <stp>QUOTE_FACTOR</stp>
        <stp>[Crispin Spreadsheet.xlsx]OEI!R366C12</stp>
        <tr r="L366" s="2"/>
      </tp>
      <tp>
        <v>1</v>
        <stp/>
        <stp>##V3_BDPV12</stp>
        <stp>EURSEK Curncy</stp>
        <stp>QUOTE_FACTOR</stp>
        <stp>[Crispin Spreadsheet.xlsx]OEI!R367C12</stp>
        <tr r="L367" s="2"/>
      </tp>
      <tp>
        <v>1</v>
        <stp/>
        <stp>##V3_BDPV12</stp>
        <stp>EURSEK Curncy</stp>
        <stp>QUOTE_FACTOR</stp>
        <stp>[Crispin Spreadsheet.xlsx]OEI!R360C12</stp>
        <tr r="L360" s="2"/>
      </tp>
      <tp>
        <v>1</v>
        <stp/>
        <stp>##V3_BDPV12</stp>
        <stp>EURSEK Curncy</stp>
        <stp>QUOTE_FACTOR</stp>
        <stp>[Crispin Spreadsheet.xlsx]OEI!R361C12</stp>
        <tr r="L361" s="2"/>
      </tp>
      <tp>
        <v>1</v>
        <stp/>
        <stp>##V3_BDPV12</stp>
        <stp>EURSEK Curncy</stp>
        <stp>QUOTE_FACTOR</stp>
        <stp>[Crispin Spreadsheet.xlsx]OEI!R362C12</stp>
        <tr r="L362" s="2"/>
      </tp>
      <tp>
        <v>1</v>
        <stp/>
        <stp>##V3_BDPV12</stp>
        <stp>EURSEK Curncy</stp>
        <stp>QUOTE_FACTOR</stp>
        <stp>[Crispin Spreadsheet.xlsx]OEI!R363C12</stp>
        <tr r="L363" s="2"/>
      </tp>
      <tp>
        <v>1</v>
        <stp/>
        <stp>##V3_BDPV12</stp>
        <stp>EURSEK Curncy</stp>
        <stp>QUOTE_FACTOR</stp>
        <stp>[Crispin Spreadsheet.xlsx]OEI!R368C12</stp>
        <tr r="L368" s="2"/>
      </tp>
      <tp>
        <v>1</v>
        <stp/>
        <stp>##V3_BDPV12</stp>
        <stp>EURSEK Curncy</stp>
        <stp>QUOTE_FACTOR</stp>
        <stp>[Crispin Spreadsheet.xlsx]OEI!R369C12</stp>
        <tr r="L369" s="2"/>
      </tp>
      <tp>
        <v>1</v>
        <stp/>
        <stp>##V3_BDPV12</stp>
        <stp>EURNOK Curncy</stp>
        <stp>QUOTE_FACTOR</stp>
        <stp>[Crispin Spreadsheet.xlsx]OEI!R318C12</stp>
        <tr r="L318" s="2"/>
      </tp>
      <tp>
        <v>1</v>
        <stp/>
        <stp>##V3_BDPV12</stp>
        <stp>EURNOK Curncy</stp>
        <stp>QUOTE_FACTOR</stp>
        <stp>[Crispin Spreadsheet.xlsx]OEI!R316C12</stp>
        <tr r="L316" s="2"/>
      </tp>
      <tp>
        <v>1</v>
        <stp/>
        <stp>##V3_BDPV12</stp>
        <stp>EURNOK Curncy</stp>
        <stp>QUOTE_FACTOR</stp>
        <stp>[Crispin Spreadsheet.xlsx]OEI!R317C12</stp>
        <tr r="L317" s="2"/>
      </tp>
      <tp>
        <v>1</v>
        <stp/>
        <stp>##V3_BDPV12</stp>
        <stp>EURNOK Curncy</stp>
        <stp>QUOTE_FACTOR</stp>
        <stp>[Crispin Spreadsheet.xlsx]OEI!R314C12</stp>
        <tr r="L314" s="2"/>
      </tp>
      <tp>
        <v>1</v>
        <stp/>
        <stp>##V3_BDPV12</stp>
        <stp>EURNOK Curncy</stp>
        <stp>QUOTE_FACTOR</stp>
        <stp>[Crispin Spreadsheet.xlsx]OEI!R315C12</stp>
        <tr r="L315" s="2"/>
      </tp>
      <tp>
        <v>1</v>
        <stp/>
        <stp>##V3_BDPV12</stp>
        <stp>EURNOK Curncy</stp>
        <stp>QUOTE_FACTOR</stp>
        <stp>[Crispin Spreadsheet.xlsx]OEI!R312C12</stp>
        <tr r="L312" s="2"/>
      </tp>
      <tp>
        <v>1</v>
        <stp/>
        <stp>##V3_BDPV12</stp>
        <stp>EURNOK Curncy</stp>
        <stp>QUOTE_FACTOR</stp>
        <stp>[Crispin Spreadsheet.xlsx]OEI!R313C12</stp>
        <tr r="L313" s="2"/>
      </tp>
      <tp>
        <v>1</v>
        <stp/>
        <stp>##V3_BDPV12</stp>
        <stp>EURNOK Curncy</stp>
        <stp>QUOTE_FACTOR</stp>
        <stp>[Crispin Spreadsheet.xlsx]OEI!R310C12</stp>
        <tr r="L310" s="2"/>
      </tp>
      <tp>
        <v>1</v>
        <stp/>
        <stp>##V3_BDPV12</stp>
        <stp>EURNOK Curncy</stp>
        <stp>QUOTE_FACTOR</stp>
        <stp>[Crispin Spreadsheet.xlsx]OEI!R311C12</stp>
        <tr r="L311" s="2"/>
      </tp>
      <tp>
        <v>1</v>
        <stp/>
        <stp>##V3_BDPV12</stp>
        <stp>EURNOK Curncy</stp>
        <stp>QUOTE_FACTOR</stp>
        <stp>[Crispin Spreadsheet.xlsx]OEI!R308C12</stp>
        <tr r="L308" s="2"/>
      </tp>
      <tp>
        <v>1</v>
        <stp/>
        <stp>##V3_BDPV12</stp>
        <stp>EURNOK Curncy</stp>
        <stp>QUOTE_FACTOR</stp>
        <stp>[Crispin Spreadsheet.xlsx]OEI!R309C12</stp>
        <tr r="L309" s="2"/>
      </tp>
      <tp>
        <v>1</v>
        <stp/>
        <stp>##V3_BDPV12</stp>
        <stp>EURNOK Curncy</stp>
        <stp>QUOTE_FACTOR</stp>
        <stp>[Crispin Spreadsheet.xlsx]OEI!R306C12</stp>
        <tr r="L306" s="2"/>
      </tp>
      <tp>
        <v>1</v>
        <stp/>
        <stp>##V3_BDPV12</stp>
        <stp>EURNOK Curncy</stp>
        <stp>QUOTE_FACTOR</stp>
        <stp>[Crispin Spreadsheet.xlsx]OEI!R307C12</stp>
        <tr r="L307" s="2"/>
      </tp>
      <tp>
        <v>1</v>
        <stp/>
        <stp>##V3_BDPV12</stp>
        <stp>EURSEK Curncy</stp>
        <stp>QUOTE_FACTOR</stp>
        <stp>[Crispin Spreadsheet.xlsx]OEI!R782C12</stp>
        <tr r="L782" s="2"/>
      </tp>
      <tp>
        <v>1</v>
        <stp/>
        <stp>##V3_BDPV12</stp>
        <stp>EURSEK Curncy</stp>
        <stp>QUOTE_FACTOR</stp>
        <stp>[Crispin Spreadsheet.xlsx]OEI!R760C12</stp>
        <tr r="L760" s="2"/>
      </tp>
      <tp>
        <v>1</v>
        <stp/>
        <stp>##V3_BDPV12</stp>
        <stp>EURSEK Curncy</stp>
        <stp>QUOTE_FACTOR</stp>
        <stp>[Crispin Spreadsheet.xlsx]OEI!R762C12</stp>
        <tr r="L762" s="2"/>
      </tp>
      <tp>
        <v>1</v>
        <stp/>
        <stp>##V3_BDPV12</stp>
        <stp>EURNOK Curncy</stp>
        <stp>QUOTE_FACTOR</stp>
        <stp>[Crispin Spreadsheet.xlsx]OEI!R757C12</stp>
        <tr r="L757" s="2"/>
      </tp>
      <tp>
        <v>1</v>
        <stp/>
        <stp>##V3_BDPV12</stp>
        <stp>EURNOK Curncy</stp>
        <stp>QUOTE_FACTOR</stp>
        <stp>[Crispin Spreadsheet.xlsx]OEI!R750C12</stp>
        <tr r="L750" s="2"/>
      </tp>
      <tp>
        <v>1</v>
        <stp/>
        <stp>##V3_BDPV12</stp>
        <stp>EURNOK Curncy</stp>
        <stp>QUOTE_FACTOR</stp>
        <stp>[Crispin Spreadsheet.xlsx]OEI!R742C12</stp>
        <tr r="L742" s="2"/>
      </tp>
      <tp>
        <v>1</v>
        <stp/>
        <stp>##V3_BDPV12</stp>
        <stp>EURNOK Curncy</stp>
        <stp>QUOTE_FACTOR</stp>
        <stp>[Crispin Spreadsheet.xlsx]OEI!R776C12</stp>
        <tr r="L776" s="2"/>
      </tp>
      <tp>
        <v>1</v>
        <stp/>
        <stp>##V3_BDPV12</stp>
        <stp>EURNOK Curncy</stp>
        <stp>QUOTE_FACTOR</stp>
        <stp>[Crispin Spreadsheet.xlsx]OEI!R769C12</stp>
        <tr r="L769" s="2"/>
      </tp>
      <tp>
        <v>1</v>
        <stp/>
        <stp>##V3_BDPV12</stp>
        <stp>EURDKK Curncy</stp>
        <stp>QUOTE_FACTOR</stp>
        <stp>[Crispin Spreadsheet.xlsx]OEI!R799C12</stp>
        <tr r="L799" s="2"/>
      </tp>
      <tp>
        <v>1</v>
        <stp/>
        <stp>##V3_BDPV12</stp>
        <stp>EURDKK Curncy</stp>
        <stp>QUOTE_FACTOR</stp>
        <stp>[Crispin Spreadsheet.xlsx]OEI!R743C12</stp>
        <tr r="L743" s="2"/>
      </tp>
      <tp>
        <v>106.6</v>
        <stp/>
        <stp>##V3_BDPV12</stp>
        <stp>LYB US Equity</stp>
        <stp>PX_YEST_CLOSE</stp>
        <stp>[Crispin Spreadsheet.xlsx]OEI!R658C6</stp>
        <tr r="F658" s="2"/>
      </tp>
      <tp>
        <v>128.15</v>
        <stp/>
        <stp>##V3_BDPV12</stp>
        <stp>GNC LN Equity</stp>
        <stp>PX_YEST_CLOSE</stp>
        <stp>[Crispin Spreadsheet.xlsx]OEI!R462C6</stp>
        <tr r="F462" s="2"/>
      </tp>
      <tp t="s">
        <v>GBp</v>
        <stp/>
        <stp>##V3_BDPV12</stp>
        <stp>CRH LN Equity</stp>
        <stp>CRNCY</stp>
        <stp>[Crispin Spreadsheet.xlsx]OEI!R440C4</stp>
        <tr r="D440" s="2"/>
      </tp>
      <tp>
        <v>460.6</v>
        <stp/>
        <stp>##V3_BDPV12</stp>
        <stp>ERF FP Equity</stp>
        <stp>PX_YEST_CLOSE</stp>
        <stp>[Crispin Spreadsheet.xlsx]OEI!R100C6</stp>
        <tr r="F100" s="2"/>
      </tp>
      <tp>
        <v>525.4</v>
        <stp/>
        <stp>##V3_BDPV12</stp>
        <stp>RMG LN Equity</stp>
        <stp>PX_YEST_CLOSE</stp>
        <stp>[Crispin Spreadsheet.xlsx]OEI!R541C6</stp>
        <tr r="F541" s="2"/>
      </tp>
      <tp>
        <v>25.4</v>
        <stp/>
        <stp>##V3_BDPV12</stp>
        <stp>PDG LN Equity</stp>
        <stp>PX_YEST_CLOSE</stp>
        <stp>[Crispin Spreadsheet.xlsx]OEI!R518C6</stp>
        <tr r="F518" s="2"/>
      </tp>
      <tp>
        <v>66.8</v>
        <stp/>
        <stp>##V3_BDPV12</stp>
        <stp>HDG NA Equity</stp>
        <stp>PX_YEST_CLOSE</stp>
        <stp>[Crispin Spreadsheet.xlsx]OEI!R297C6</stp>
        <tr r="F297" s="2"/>
      </tp>
      <tp t="s">
        <v>EUR</v>
        <stp/>
        <stp>##V3_BDPV12</stp>
        <stp>MAN GY Equity</stp>
        <stp>CRNCY</stp>
        <stp>[Crispin Spreadsheet.xlsx]OEI!R164C4</stp>
        <tr r="D164" s="2"/>
      </tp>
      <tp t="s">
        <v>EUR</v>
        <stp/>
        <stp>##V3_BDPV12</stp>
        <stp>ATO FP Equity</stp>
        <stp>CRNCY</stp>
        <stp>[Crispin Spreadsheet.xlsx]OEI!R86C4</stp>
        <tr r="D86" s="2"/>
      </tp>
      <tp t="s">
        <v>USD</v>
        <stp/>
        <stp>##V3_BDPV12</stp>
        <stp>KGC US Equity</stp>
        <stp>CRNCY</stp>
        <stp>[Crispin Spreadsheet.xlsx]OEI!R648C4</stp>
        <tr r="D648" s="2"/>
      </tp>
      <tp>
        <v>330.6</v>
        <stp/>
        <stp>##V3_BDPV12</stp>
        <stp>WMH LN Equity</stp>
        <stp>PX_YEST_CLOSE</stp>
        <stp>[Crispin Spreadsheet.xlsx]OEI!R581C6</stp>
        <tr r="F581" s="2"/>
      </tp>
      <tp>
        <v>58.35</v>
        <stp/>
        <stp>##V3_BDPV12</stp>
        <stp>LMI LN Equity</stp>
        <stp>PX_YEST_CLOSE</stp>
        <stp>[Crispin Spreadsheet.xlsx]OEI!R501C6</stp>
        <tr r="F501" s="2"/>
      </tp>
      <tp>
        <v>180.26</v>
        <stp/>
        <stp>##V3_BDPV12</stp>
        <stp>URI US Equity</stp>
        <stp>PX_YEST_CLOSE</stp>
        <stp>[Crispin Spreadsheet.xlsx]OEI!R793C6</stp>
        <tr r="F793" s="2"/>
      </tp>
      <tp>
        <v>27.16</v>
        <stp/>
        <stp>##V3_BDPV12</stp>
        <stp>BGN IM Equity</stp>
        <stp>PX_YEST_CLOSE</stp>
        <stp>[Crispin Spreadsheet.xlsx]OEI!R218C6</stp>
        <tr r="F218" s="2"/>
      </tp>
      <tp>
        <v>3584</v>
        <stp/>
        <stp>##V3_BDPV12</stp>
        <stp>RIO LN Equity</stp>
        <stp>PX_YEST_CLOSE</stp>
        <stp>[Crispin Spreadsheet.xlsx]OEI!R535C6</stp>
        <tr r="F535" s="2"/>
      </tp>
      <tp>
        <v>30300</v>
        <stp/>
        <stp>##V3_BDPV12</stp>
        <stp>KIO SJ Equity</stp>
        <stp>PX_YEST_CLOSE</stp>
        <stp>[Crispin Spreadsheet.xlsx]OEI!R331C6</stp>
        <tr r="F331" s="2"/>
      </tp>
      <tp t="s">
        <v>EUR</v>
        <stp/>
        <stp>##V3_BDPV12</stp>
        <stp>TEF SQ Equity</stp>
        <stp>CRNCY</stp>
        <stp>[Crispin Spreadsheet.xlsx]OEI!R348C4</stp>
        <tr r="D348" s="2"/>
      </tp>
      <tp>
        <v>25.84</v>
        <stp/>
        <stp>##V3_BDPV12</stp>
        <stp>NWL US Equity</stp>
        <stp>PX_YEST_CLOSE</stp>
        <stp>[Crispin Spreadsheet.xlsx]OEI!R666C6</stp>
        <tr r="F666" s="2"/>
      </tp>
      <tp>
        <v>118.04</v>
        <stp/>
        <stp>##V3_BDPV12</stp>
        <stp>CRM US Equity</stp>
        <stp>PX_YEST_CLOSE</stp>
        <stp>[Crispin Spreadsheet.xlsx]OEI!R683C6</stp>
        <tr r="F683" s="2"/>
      </tp>
      <tp>
        <v>19.41</v>
        <stp/>
        <stp>##V3_BDPV12</stp>
        <stp>STM FP Equity</stp>
        <stp>PX_YEST_CLOSE</stp>
        <stp>[Crispin Spreadsheet.xlsx]OEI!R126C6</stp>
        <tr r="F126" s="2"/>
      </tp>
      <tp>
        <v>87</v>
        <stp/>
        <stp>##V3_BDPV12</stp>
        <stp>CIR LN Equity</stp>
        <stp>PX_YEST_CLOSE</stp>
        <stp>[Crispin Spreadsheet.xlsx]OEI!R435C6</stp>
        <tr r="F435" s="2"/>
      </tp>
      <tp>
        <v>21835</v>
        <stp/>
        <stp>##V3_BDPV12</stp>
        <stp>STA Index</stp>
        <stp>LAST_PRICE</stp>
        <stp>[Crispin Spreadsheet.xlsx]OEI!R216C7</stp>
        <tr r="G216" s="2"/>
      </tp>
      <tp>
        <v>23</v>
        <stp/>
        <stp>##V3_BDPV12</stp>
        <stp>TCS LI Equity</stp>
        <stp>PX_YEST_CLOSE</stp>
        <stp>[Crispin Spreadsheet.xlsx]OEI!R788C6</stp>
        <tr r="F788" s="2"/>
      </tp>
      <tp t="s">
        <v>EUR</v>
        <stp/>
        <stp>##V3_BDPV12</stp>
        <stp>CNP FP Equity</stp>
        <stp>CRNCY</stp>
        <stp>[Crispin Spreadsheet.xlsx]OEI!R94C4</stp>
        <tr r="D94" s="2"/>
      </tp>
      <tp t="s">
        <v>AUD</v>
        <stp/>
        <stp>##V3_BDPV12</stp>
        <stp>FMG AU Equity</stp>
        <stp>CRNCY</stp>
        <stp>[Crispin Spreadsheet.xlsx]OEI!R16C4</stp>
        <tr r="D16" s="2"/>
      </tp>
      <tp t="s">
        <v>AUD</v>
        <stp/>
        <stp>##V3_BDPV12</stp>
        <stp>GMA AU Equity</stp>
        <stp>CRNCY</stp>
        <stp>[Crispin Spreadsheet.xlsx]OEI!R17C4</stp>
        <tr r="D17" s="2"/>
      </tp>
      <tp t="s">
        <v>EUR</v>
        <stp/>
        <stp>##V3_BDPV12</stp>
        <stp>BAS GY Equity</stp>
        <stp>CRNCY</stp>
        <stp>[Crispin Spreadsheet.xlsx]OEI!R144C4</stp>
        <tr r="D144" s="2"/>
      </tp>
      <tp t="s">
        <v>GBp</v>
        <stp/>
        <stp>##V3_BDPV12</stp>
        <stp>JPR LN Equity</stp>
        <stp>CRNCY</stp>
        <stp>[Crispin Spreadsheet.xlsx]OEI!R492C4</stp>
        <tr r="D492" s="2"/>
      </tp>
      <tp t="s">
        <v>GBp</v>
        <stp/>
        <stp>##V3_BDPV12</stp>
        <stp>CPR LN Equity</stp>
        <stp>CRNCY</stp>
        <stp>[Crispin Spreadsheet.xlsx]OEI!R432C4</stp>
        <tr r="D432" s="2"/>
      </tp>
      <tp t="s">
        <v>USD</v>
        <stp/>
        <stp>##V3_BDPV12</stp>
        <stp>GGP US Equity</stp>
        <stp>CRNCY</stp>
        <stp>[Crispin Spreadsheet.xlsx]OEI!R758C4</stp>
        <tr r="D758" s="2"/>
      </tp>
      <tp t="s">
        <v>EUR</v>
        <stp/>
        <stp>##V3_BDPV12</stp>
        <stp>VIV FP Equity</stp>
        <stp>CRNCY</stp>
        <stp>[Crispin Spreadsheet.xlsx]OEI!R135C4</stp>
        <tr r="D135" s="2"/>
      </tp>
      <tp t="s">
        <v>GBp</v>
        <stp/>
        <stp>##V3_BDPV12</stp>
        <stp>ITV LN Equity</stp>
        <stp>CRNCY</stp>
        <stp>[Crispin Spreadsheet.xlsx]OEI!R486C4</stp>
        <tr r="D486" s="2"/>
      </tp>
      <tp>
        <v>1</v>
        <stp/>
        <stp>##V3_BDPV12</stp>
        <stp>EURCAD Curncy</stp>
        <stp>QUOTE_FACTOR</stp>
        <stp>[Crispin Spreadsheet.xlsx]OEI!R52C12</stp>
        <tr r="L52" s="2"/>
      </tp>
      <tp>
        <v>1</v>
        <stp/>
        <stp>##V3_BDPV12</stp>
        <stp>EURCAD Curncy</stp>
        <stp>QUOTE_FACTOR</stp>
        <stp>[Crispin Spreadsheet.xlsx]OEI!R50C12</stp>
        <tr r="L50" s="2"/>
      </tp>
      <tp>
        <v>1</v>
        <stp/>
        <stp>##V3_BDPV12</stp>
        <stp>EURCAD Curncy</stp>
        <stp>QUOTE_FACTOR</stp>
        <stp>[Crispin Spreadsheet.xlsx]OEI!R51C12</stp>
        <tr r="L51" s="2"/>
      </tp>
      <tp>
        <v>1</v>
        <stp/>
        <stp>##V3_BDPV12</stp>
        <stp>EURCAD Curncy</stp>
        <stp>QUOTE_FACTOR</stp>
        <stp>[Crispin Spreadsheet.xlsx]OEI!R48C12</stp>
        <tr r="L48" s="2"/>
      </tp>
      <tp>
        <v>1</v>
        <stp/>
        <stp>##V3_BDPV12</stp>
        <stp>EURCAD Curncy</stp>
        <stp>QUOTE_FACTOR</stp>
        <stp>[Crispin Spreadsheet.xlsx]OEI!R49C12</stp>
        <tr r="L49" s="2"/>
      </tp>
      <tp>
        <v>1</v>
        <stp/>
        <stp>##V3_BDPV12</stp>
        <stp>EURCAD Curncy</stp>
        <stp>QUOTE_FACTOR</stp>
        <stp>[Crispin Spreadsheet.xlsx]OEI!R46C12</stp>
        <tr r="L46" s="2"/>
      </tp>
      <tp>
        <v>1</v>
        <stp/>
        <stp>##V3_BDPV12</stp>
        <stp>EURCAD Curncy</stp>
        <stp>QUOTE_FACTOR</stp>
        <stp>[Crispin Spreadsheet.xlsx]OEI!R47C12</stp>
        <tr r="L47" s="2"/>
      </tp>
      <tp t="s">
        <v>GBp</v>
        <stp/>
        <stp>##V3_BDPV12</stp>
        <stp>RPT LN Equity</stp>
        <stp>CRNCY</stp>
        <stp>[Crispin Spreadsheet.xlsx]OEI!R532C4</stp>
        <tr r="D532" s="2"/>
      </tp>
      <tp>
        <v>4.22</v>
        <stp/>
        <stp>##V3_BDHV12</stp>
        <stp>TRQ CN Equity</stp>
        <stp>PX_CLOSE_1D</stp>
        <stp>09/03/2018</stp>
        <stp>09/03/2018</stp>
        <stp>[Crispin Spreadsheet.xlsx]OEI!R52C28</stp>
        <tr r="AB52" s="2"/>
      </tp>
      <tp>
        <v>33.450000000000003</v>
        <stp/>
        <stp>##V3_BDHV12</stp>
        <stp>ALO FP Equity</stp>
        <stp>PX_CLOSE_1D</stp>
        <stp>09/03/2018</stp>
        <stp>09/03/2018</stp>
        <stp>[Crispin Spreadsheet.xlsx]OEI!R84C28</stp>
        <tr r="AB84" s="2"/>
      </tp>
      <tp t="s">
        <v>EUR</v>
        <stp/>
        <stp>##V3_BDPV12</stp>
        <stp>MS IM Equity</stp>
        <stp>CRNCY</stp>
        <stp>[Crispin Spreadsheet.xlsx]OEI!R229C4</stp>
        <tr r="D229" s="2"/>
      </tp>
      <tp>
        <v>179.55</v>
        <stp/>
        <stp>##V3_BDPV12</stp>
        <stp>OR FP Equity</stp>
        <stp>PX_YEST_CLOSE</stp>
        <stp>[Crispin Spreadsheet.xlsx]OEI!R108C6</stp>
        <tr r="F108" s="2"/>
      </tp>
      <tp>
        <v>55.66</v>
        <stp/>
        <stp>##V3_BDPV12</stp>
        <stp>FR FP Equity</stp>
        <stp>PX_YEST_CLOSE</stp>
        <stp>[Crispin Spreadsheet.xlsx]OEI!R131C6</stp>
        <tr r="F131" s="2"/>
      </tp>
      <tp>
        <v>41.88</v>
        <stp/>
        <stp>##V3_BDPV12</stp>
        <stp>FL US Equity</stp>
        <stp>PX_YEST_CLOSE</stp>
        <stp>[Crispin Spreadsheet.xlsx]OEI!R632C6</stp>
        <tr r="F632" s="2"/>
      </tp>
      <tp>
        <v>12.77</v>
        <stp/>
        <stp>##V3_BDPV12</stp>
        <stp>SBA Comdty</stp>
        <stp>PX_YEST_CLOSE</stp>
        <stp>[Crispin Spreadsheet.xlsx]OEI!R720C6</stp>
        <tr r="F720" s="2"/>
      </tp>
      <tp>
        <v>158.96</v>
        <stp/>
        <stp>##V3_BDPV12</stp>
        <stp>RXA Comdty</stp>
        <stp>PX_YEST_CLOSE</stp>
        <stp>[Crispin Spreadsheet.xlsx]OEI!R710C6</stp>
        <tr r="F710" s="2"/>
      </tp>
      <tp t="s">
        <v>GBp</v>
        <stp/>
        <stp>##V3_BDPV12</stp>
        <stp>RR/ LN Equity</stp>
        <stp>CRNCY</stp>
        <stp>[Crispin Spreadsheet.xlsx]OEI!R537C4</stp>
        <tr r="D537" s="2"/>
      </tp>
      <tp>
        <v>1</v>
        <stp/>
        <stp>##V3_BDPV12</stp>
        <stp>EURBRL Curncy</stp>
        <stp>QUOTE_FACTOR</stp>
        <stp>[Crispin Spreadsheet.xlsx]OEI!R783C12</stp>
        <tr r="L783" s="2"/>
      </tp>
      <tp>
        <v>1310</v>
        <stp/>
        <stp>##V3_BDPV12</stp>
        <stp>SN/ LN Equity</stp>
        <stp>PX_YEST_CLOSE</stp>
        <stp>[Crispin Spreadsheet.xlsx]OEI!R555C6</stp>
        <tr r="F555" s="2"/>
      </tp>
      <tp>
        <v>5895</v>
        <stp/>
        <stp>##V3_BDPV12</stp>
        <stp>RB/ LN Equity</stp>
        <stp>PX_YEST_CLOSE</stp>
        <stp>[Crispin Spreadsheet.xlsx]OEI!R529C6</stp>
        <tr r="F529" s="2"/>
      </tp>
      <tp t="s">
        <v>EUR</v>
        <stp/>
        <stp>##V3_BDPV12</stp>
        <stp>AB1 GY Equity</stp>
        <stp>CRNCY</stp>
        <stp>[Crispin Spreadsheet.xlsx]OEI!R140C4</stp>
        <tr r="D140" s="2"/>
      </tp>
      <tp t="s">
        <v>EUR</v>
        <stp/>
        <stp>##V3_BDPV12</stp>
        <stp>BEI GY Equity</stp>
        <stp>CRNCY</stp>
        <stp>[Crispin Spreadsheet.xlsx]OEI!R147C4</stp>
        <tr r="D147" s="2"/>
      </tp>
      <tp>
        <v>2429</v>
        <stp/>
        <stp>##V3_BDPV12</stp>
        <stp>ABF LN Equity</stp>
        <stp>PX_YEST_CLOSE</stp>
        <stp>[Crispin Spreadsheet.xlsx]OEI!R409C6</stp>
        <tr r="F409" s="2"/>
      </tp>
      <tp t="s">
        <v>EUR</v>
        <stp/>
        <stp>##V3_BDPV12</stp>
        <stp>RNO FP Equity</stp>
        <stp>CRNCY</stp>
        <stp>[Crispin Spreadsheet.xlsx]OEI!R115C4</stp>
        <tr r="D115" s="2"/>
      </tp>
      <tp t="s">
        <v>USD</v>
        <stp/>
        <stp>##V3_BDPV12</stp>
        <stp>DAN US Equity</stp>
        <stp>CRNCY</stp>
        <stp>[Crispin Spreadsheet.xlsx]OEI!R619C4</stp>
        <tr r="D619" s="2"/>
      </tp>
      <tp t="s">
        <v>USD</v>
        <stp/>
        <stp>##V3_BDPV12</stp>
        <stp>XOM US Equity</stp>
        <stp>CRNCY</stp>
        <stp>[Crispin Spreadsheet.xlsx]OEI!R627C4</stp>
        <tr r="D627" s="2"/>
      </tp>
      <tp t="s">
        <v>ZAr</v>
        <stp/>
        <stp>##V3_BDPV12</stp>
        <stp>AXL SJ Equity</stp>
        <stp>CRNCY</stp>
        <stp>[Crispin Spreadsheet.xlsx]OEI!R329C4</stp>
        <tr r="D329" s="2"/>
      </tp>
      <tp t="s">
        <v>USD</v>
        <stp/>
        <stp>##V3_BDPV12</stp>
        <stp>KHC US Equity</stp>
        <stp>CRNCY</stp>
        <stp>[Crispin Spreadsheet.xlsx]OEI!R650C4</stp>
        <tr r="D650" s="2"/>
      </tp>
      <tp t="s">
        <v>EUR</v>
        <stp/>
        <stp>##V3_BDPV12</stp>
        <stp>MMB FP Equity</stp>
        <stp>CRNCY</stp>
        <stp>[Crispin Spreadsheet.xlsx]OEI!R106C4</stp>
        <tr r="D106" s="2"/>
      </tp>
      <tp>
        <v>2529</v>
        <stp/>
        <stp>##V3_BDPV12</stp>
        <stp>CCH LN Equity</stp>
        <stp>PX_YEST_CLOSE</stp>
        <stp>[Crispin Spreadsheet.xlsx]OEI!R438C6</stp>
        <tr r="F438" s="2"/>
      </tp>
      <tp t="s">
        <v>USD</v>
        <stp/>
        <stp>##V3_BDPV12</stp>
        <stp>CNA US Equity</stp>
        <stp>CRNCY</stp>
        <stp>[Crispin Spreadsheet.xlsx]OEI!R616C4</stp>
        <tr r="D616" s="2"/>
      </tp>
      <tp>
        <v>60.11</v>
        <stp/>
        <stp>##V3_BDPV12</stp>
        <stp>BNP FP Equity</stp>
        <stp>PX_YEST_CLOSE</stp>
        <stp>[Crispin Spreadsheet.xlsx]OEI!R88C6</stp>
        <tr r="F88" s="2"/>
      </tp>
      <tp t="s">
        <v>USD</v>
        <stp/>
        <stp>##V3_BDPV12</stp>
        <stp>RIG US Equity</stp>
        <stp>CRNCY</stp>
        <stp>[Crispin Spreadsheet.xlsx]OEI!R691C4</stp>
        <tr r="D691" s="2"/>
      </tp>
      <tp t="s">
        <v>GBp</v>
        <stp/>
        <stp>##V3_BDPV12</stp>
        <stp>LRE LN Equity</stp>
        <stp>CRNCY</stp>
        <stp>[Crispin Spreadsheet.xlsx]OEI!R497C4</stp>
        <tr r="D497" s="2"/>
      </tp>
      <tp>
        <v>46.72</v>
        <stp/>
        <stp>##V3_BDPV12</stp>
        <stp>TUP US Equity</stp>
        <stp>PX_YEST_CLOSE</stp>
        <stp>[Crispin Spreadsheet.xlsx]OEI!R693C6</stp>
        <tr r="F693" s="2"/>
      </tp>
      <tp>
        <v>3.12</v>
        <stp/>
        <stp>##V3_BDPV12</stp>
        <stp>MTS AU Equity</stp>
        <stp>PX_YEST_CLOSE</stp>
        <stp>[Crispin Spreadsheet.xlsx]OEI!R20C6</stp>
        <tr r="F20" s="2"/>
      </tp>
      <tp t="s">
        <v>GBp</v>
        <stp/>
        <stp>##V3_BDPV12</stp>
        <stp>HSX LN Equity</stp>
        <stp>CRNCY</stp>
        <stp>[Crispin Spreadsheet.xlsx]OEI!R466C4</stp>
        <tr r="D466" s="2"/>
      </tp>
      <tp>
        <v>280.17</v>
        <stp/>
        <stp>##V3_BDPV12</stp>
        <stp>GWW US Equity</stp>
        <stp>PX_YEST_CLOSE</stp>
        <stp>[Crispin Spreadsheet.xlsx]OEI!R801C6</stp>
        <tr r="F801" s="2"/>
      </tp>
      <tp>
        <v>1395.2</v>
        <stp/>
        <stp>##V3_BDPV12</stp>
        <stp>BLT LN Equity</stp>
        <stp>PX_YEST_CLOSE</stp>
        <stp>[Crispin Spreadsheet.xlsx]OEI!R417C6</stp>
        <tr r="F417" s="2"/>
      </tp>
      <tp t="s">
        <v>USD</v>
        <stp/>
        <stp>##V3_BDPV12</stp>
        <stp>MAS US Equity</stp>
        <stp>CRNCY</stp>
        <stp>[Crispin Spreadsheet.xlsx]OEI!R659C4</stp>
        <tr r="D659" s="2"/>
      </tp>
      <tp t="s">
        <v>GBp</v>
        <stp/>
        <stp>##V3_BDPV12</stp>
        <stp>RRS LN Equity</stp>
        <stp>CRNCY</stp>
        <stp>[Crispin Spreadsheet.xlsx]OEI!R527C4</stp>
        <tr r="D527" s="2"/>
      </tp>
      <tp>
        <v>28.1</v>
        <stp/>
        <stp>##V3_BDPV12</stp>
        <stp>LPX US Equity</stp>
        <stp>PX_YEST_CLOSE</stp>
        <stp>[Crispin Spreadsheet.xlsx]OEI!R656C6</stp>
        <tr r="F656" s="2"/>
      </tp>
      <tp>
        <v>113.7</v>
        <stp/>
        <stp>##V3_BDPV12</stp>
        <stp>CVX US Equity</stp>
        <stp>PX_YEST_CLOSE</stp>
        <stp>[Crispin Spreadsheet.xlsx]OEI!R610C6</stp>
        <tr r="F610" s="2"/>
      </tp>
      <tp t="s">
        <v>AUD</v>
        <stp/>
        <stp>##V3_BDPV12</stp>
        <stp>CBA AU Equity</stp>
        <stp>CRNCY</stp>
        <stp>[Crispin Spreadsheet.xlsx]OEI!R14C4</stp>
        <tr r="D14" s="2"/>
      </tp>
      <tp t="s">
        <v>GBp</v>
        <stp/>
        <stp>##V3_BDPV12</stp>
        <stp>ITV LN Equity</stp>
        <stp>CRNCY</stp>
        <stp>[Crispin Spreadsheet.xlsx]OEI!R761C4</stp>
        <tr r="D761" s="2"/>
      </tp>
      <tp t="s">
        <v>NIKKEI 225  (OSE) Jun18</v>
        <stp/>
        <stp>##V3_BDPV12</stp>
        <stp>NKA Index</stp>
        <stp>NAME</stp>
        <stp>[Crispin Spreadsheet.xlsx]OEI!R238C5</stp>
        <tr r="E238" s="2"/>
      </tp>
      <tp>
        <v>127.8</v>
        <stp/>
        <stp>##V3_BDHV12</stp>
        <stp>16 HK Equity</stp>
        <stp>PX_CLOSE_1D</stp>
        <stp>09/03/2018</stp>
        <stp>09/03/2018</stp>
        <stp>[Crispin Spreadsheet.xlsx]OEI!R203C28</stp>
        <tr r="AB203" s="2"/>
      </tp>
      <tp>
        <v>107.95</v>
        <stp/>
        <stp>##V3_BDHV12</stp>
        <stp>AKE FP Equity</stp>
        <stp>PX_CLOSE_1D</stp>
        <stp>09/03/2018</stp>
        <stp>09/03/2018</stp>
        <stp>[Crispin Spreadsheet.xlsx]OEI!R85C28</stp>
        <tr r="AB85" s="2"/>
      </tp>
      <tp t="s">
        <v>EUR</v>
        <stp/>
        <stp>##V3_BDPV12</stp>
        <stp>AD NA Equity</stp>
        <stp>CRNCY</stp>
        <stp>[Crispin Spreadsheet.xlsx]OEI!R298C4</stp>
        <tr r="D298" s="2"/>
      </tp>
      <tp>
        <v>137.53</v>
        <stp/>
        <stp>##V3_BDPV12</stp>
        <stp>IKA Comdty</stp>
        <stp>PX_YEST_CLOSE</stp>
        <stp>[Crispin Spreadsheet.xlsx]OEI!R711C6</stp>
        <tr r="F711" s="2"/>
      </tp>
      <tp t="s">
        <v>GBp</v>
        <stp/>
        <stp>##V3_BDPV12</stp>
        <stp>AV/ LN Equity</stp>
        <stp>CRNCY</stp>
        <stp>[Crispin Spreadsheet.xlsx]OEI!R412C4</stp>
        <tr r="D412" s="2"/>
      </tp>
      <tp>
        <v>2360</v>
        <stp/>
        <stp>##V3_BDPV12</stp>
        <stp>IMB LN Equity</stp>
        <stp>PX_YEST_CLOSE</stp>
        <stp>[Crispin Spreadsheet.xlsx]OEI!R477C6</stp>
        <tr r="F477" s="2"/>
      </tp>
      <tp t="s">
        <v>EUR</v>
        <stp/>
        <stp>##V3_BDPV12</stp>
        <stp>DBK GY Equity</stp>
        <stp>CRNCY</stp>
        <stp>[Crispin Spreadsheet.xlsx]OEI!R151C4</stp>
        <tr r="D151" s="2"/>
      </tp>
      <tp t="s">
        <v>GBp</v>
        <stp/>
        <stp>##V3_BDPV12</stp>
        <stp>STJ LN Equity</stp>
        <stp>CRNCY</stp>
        <stp>[Crispin Spreadsheet.xlsx]OEI!R560C4</stp>
        <tr r="D560" s="2"/>
      </tp>
      <tp t="s">
        <v>NOK</v>
        <stp/>
        <stp>##V3_BDPV12</stp>
        <stp>FRO NO Equity</stp>
        <stp>CRNCY</stp>
        <stp>[Crispin Spreadsheet.xlsx]OEI!R757C4</stp>
        <tr r="D757" s="2"/>
      </tp>
      <tp>
        <v>119</v>
        <stp/>
        <stp>##V3_BDPV12</stp>
        <stp>TCG LN Equity</stp>
        <stp>PX_YEST_CLOSE</stp>
        <stp>[Crispin Spreadsheet.xlsx]OEI!R569C6</stp>
        <tr r="F569" s="2"/>
      </tp>
      <tp>
        <v>10884</v>
        <stp/>
        <stp>##V3_BDPV12</stp>
        <stp>ANG SJ Equity</stp>
        <stp>PX_YEST_CLOSE</stp>
        <stp>[Crispin Spreadsheet.xlsx]OEI!R330C6</stp>
        <tr r="F330" s="2"/>
      </tp>
      <tp t="s">
        <v>USD</v>
        <stp/>
        <stp>##V3_BDPV12</stp>
        <stp>SJM US Equity</stp>
        <stp>CRNCY</stp>
        <stp>[Crispin Spreadsheet.xlsx]OEI!R763C4</stp>
        <tr r="D763" s="2"/>
      </tp>
      <tp t="s">
        <v>EUR</v>
        <stp/>
        <stp>##V3_BDPV12</stp>
        <stp>TKA GY Equity</stp>
        <stp>CRNCY</stp>
        <stp>[Crispin Spreadsheet.xlsx]OEI!R178C4</stp>
        <tr r="D178" s="2"/>
      </tp>
      <tp>
        <v>89.09</v>
        <stp/>
        <stp>##V3_BDPV12</stp>
        <stp>ABI BB Equity</stp>
        <stp>PX_YEST_CLOSE</stp>
        <stp>[Crispin Spreadsheet.xlsx]OEI!R744C6</stp>
        <tr r="F744" s="2"/>
      </tp>
      <tp>
        <v>180.26</v>
        <stp/>
        <stp>##V3_BDPV12</stp>
        <stp>URI US Equity</stp>
        <stp>PX_YEST_CLOSE</stp>
        <stp>[Crispin Spreadsheet.xlsx]OEI!R695C6</stp>
        <tr r="F695" s="2"/>
      </tp>
      <tp t="s">
        <v>EUR</v>
        <stp/>
        <stp>##V3_BDPV12</stp>
        <stp>ABI BB Equity</stp>
        <stp>CRNCY</stp>
        <stp>[Crispin Spreadsheet.xlsx]OEI!R34C4</stp>
        <tr r="D34" s="2"/>
      </tp>
      <tp t="s">
        <v>USD</v>
        <stp/>
        <stp>##V3_BDPV12</stp>
        <stp>EOG US Equity</stp>
        <stp>CRNCY</stp>
        <stp>[Crispin Spreadsheet.xlsx]OEI!R626C4</stp>
        <tr r="D626" s="2"/>
      </tp>
      <tp t="s">
        <v>EUR</v>
        <stp/>
        <stp>##V3_BDPV12</stp>
        <stp>VIE FP Equity</stp>
        <stp>CRNCY</stp>
        <stp>[Crispin Spreadsheet.xlsx]OEI!R133C4</stp>
        <tr r="D133" s="2"/>
      </tp>
      <tp>
        <v>3011.22</v>
        <stp/>
        <stp>##V3_BDPV12</stp>
        <stp>NVR US Equity</stp>
        <stp>PX_YEST_CLOSE</stp>
        <stp>[Crispin Spreadsheet.xlsx]OEI!R671C6</stp>
        <tr r="F671" s="2"/>
      </tp>
      <tp>
        <v>258.3</v>
        <stp/>
        <stp>##V3_BDPV12</stp>
        <stp>RBS LN Equity</stp>
        <stp>PX_YEST_CLOSE</stp>
        <stp>[Crispin Spreadsheet.xlsx]OEI!R538C6</stp>
        <tr r="F538" s="2"/>
      </tp>
      <tp>
        <v>2996</v>
        <stp/>
        <stp>##V3_BDPV12</stp>
        <stp>SHP LN Equity</stp>
        <stp>PX_YEST_CLOSE</stp>
        <stp>[Crispin Spreadsheet.xlsx]OEI!R552C6</stp>
        <tr r="F552" s="2"/>
      </tp>
      <tp>
        <v>2468</v>
        <stp/>
        <stp>##V3_BDPV12</stp>
        <stp>VCT LN Equity</stp>
        <stp>PX_YEST_CLOSE</stp>
        <stp>[Crispin Spreadsheet.xlsx]OEI!R579C6</stp>
        <tr r="F579" s="2"/>
      </tp>
      <tp>
        <v>14.85</v>
        <stp/>
        <stp>##V3_BDPV12</stp>
        <stp>SZU GY Equity</stp>
        <stp>PX_YEST_CLOSE</stp>
        <stp>[Crispin Spreadsheet.xlsx]OEI!R177C6</stp>
        <tr r="F177" s="2"/>
      </tp>
      <tp t="s">
        <v>GBp</v>
        <stp/>
        <stp>##V3_BDPV12</stp>
        <stp>HUR LN Equity</stp>
        <stp>CRNCY</stp>
        <stp>[Crispin Spreadsheet.xlsx]OEI!R471C4</stp>
        <tr r="D471" s="2"/>
      </tp>
      <tp t="s">
        <v>EUR</v>
        <stp/>
        <stp>##V3_BDPV12</stp>
        <stp>SAP GY Equity</stp>
        <stp>CRNCY</stp>
        <stp>[Crispin Spreadsheet.xlsx]OEI!R172C4</stp>
        <tr r="D172" s="2"/>
      </tp>
      <tp t="s">
        <v>GBp</v>
        <stp/>
        <stp>##V3_BDPV12</stp>
        <stp>WPP LN Equity</stp>
        <stp>CRNCY</stp>
        <stp>[Crispin Spreadsheet.xlsx]OEI!R584C4</stp>
        <tr r="D584" s="2"/>
      </tp>
      <tp t="s">
        <v>USD</v>
        <stp/>
        <stp>##V3_BDPV12</stp>
        <stp>DHT US Equity</stp>
        <stp>CRNCY</stp>
        <stp>[Crispin Spreadsheet.xlsx]OEI!R621C4</stp>
        <tr r="D621" s="2"/>
      </tp>
      <tp>
        <v>26.81</v>
        <stp/>
        <stp>##V3_BDHV12</stp>
        <stp>WOW AU Equity</stp>
        <stp>PX_CLOSE_1D</stp>
        <stp>09/03/2018</stp>
        <stp>09/03/2018</stp>
        <stp>[Crispin Spreadsheet.xlsx]OEI!R26C28</stp>
        <tr r="AB26" s="2"/>
      </tp>
      <tp>
        <v>1.02</v>
        <stp/>
        <stp>##V3_BDHV12</stp>
        <stp>ATH CN Equity</stp>
        <stp>PX_CLOSE_1D</stp>
        <stp>09/03/2018</stp>
        <stp>09/03/2018</stp>
        <stp>[Crispin Spreadsheet.xlsx]OEI!R47C28</stp>
        <tr r="AB47" s="2"/>
      </tp>
      <tp>
        <v>120.515625</v>
        <stp/>
        <stp>##V3_BDPV12</stp>
        <stp>TYA Comdty</stp>
        <stp>PX_YEST_CLOSE</stp>
        <stp>[Crispin Spreadsheet.xlsx]OEI!R712C6</stp>
        <tr r="F712" s="2"/>
      </tp>
      <tp>
        <v>319.61</v>
        <stp/>
        <stp>##V3_BDPV12</stp>
        <stp>BA US Equity</stp>
        <stp>PX_YEST_CLOSE</stp>
        <stp>[Crispin Spreadsheet.xlsx]OEI!R604C6</stp>
        <tr r="F604" s="2"/>
      </tp>
      <tp t="s">
        <v>GBp</v>
        <stp/>
        <stp>##V3_BDPV12</stp>
        <stp>QQ/ LN Equity</stp>
        <stp>CRNCY</stp>
        <stp>[Crispin Spreadsheet.xlsx]OEI!R526C4</stp>
        <tr r="D526" s="2"/>
      </tp>
      <tp t="s">
        <v>USD</v>
        <stp/>
        <stp>##V3_BDPV12</stp>
        <stp>DHI US Equity</stp>
        <stp>CRNCY</stp>
        <stp>[Crispin Spreadsheet.xlsx]OEI!R622C4</stp>
        <tr r="D622" s="2"/>
      </tp>
      <tp t="s">
        <v>GBp</v>
        <stp/>
        <stp>##V3_BDPV12</stp>
        <stp>MRO LN Equity</stp>
        <stp>CRNCY</stp>
        <stp>[Crispin Spreadsheet.xlsx]OEI!R505C4</stp>
        <tr r="D505" s="2"/>
      </tp>
      <tp t="s">
        <v>GBp</v>
        <stp/>
        <stp>##V3_BDPV12</stp>
        <stp>RTO LN Equity</stp>
        <stp>CRNCY</stp>
        <stp>[Crispin Spreadsheet.xlsx]OEI!R533C4</stp>
        <tr r="D533" s="2"/>
      </tp>
      <tp>
        <v>33.479999999999997</v>
        <stp/>
        <stp>##V3_BDPV12</stp>
        <stp>USG US Equity</stp>
        <stp>PX_YEST_CLOSE</stp>
        <stp>[Crispin Spreadsheet.xlsx]OEI!R697C6</stp>
        <tr r="F697" s="2"/>
      </tp>
      <tp t="s">
        <v>CAD</v>
        <stp/>
        <stp>##V3_BDPV12</stp>
        <stp>AEM CN Equity</stp>
        <stp>CRNCY</stp>
        <stp>[Crispin Spreadsheet.xlsx]OEI!R46C4</stp>
        <tr r="D46" s="2"/>
      </tp>
      <tp t="s">
        <v>AUD</v>
        <stp/>
        <stp>##V3_BDPV12</stp>
        <stp>MQG AU Equity</stp>
        <stp>CRNCY</stp>
        <stp>[Crispin Spreadsheet.xlsx]OEI!R18C4</stp>
        <tr r="D18" s="2"/>
      </tp>
      <tp t="s">
        <v>SGD</v>
        <stp/>
        <stp>##V3_BDPV12</stp>
        <stp>UOB SP Equity</stp>
        <stp>CRNCY</stp>
        <stp>[Crispin Spreadsheet.xlsx]OEI!R326C4</stp>
        <tr r="D326" s="2"/>
      </tp>
      <tp>
        <v>14.7</v>
        <stp/>
        <stp>##V3_BDPV12</stp>
        <stp>BVN US Equity</stp>
        <stp>PX_YEST_CLOSE</stp>
        <stp>[Crispin Spreadsheet.xlsx]OEI!R612C6</stp>
        <tr r="F612" s="2"/>
      </tp>
      <tp>
        <v>5.4619999999999997</v>
        <stp/>
        <stp>##V3_BDPV12</stp>
        <stp>AGN NA Equity</stp>
        <stp>PX_YEST_CLOSE</stp>
        <stp>[Crispin Spreadsheet.xlsx]OEI!R291C6</stp>
        <tr r="F291" s="2"/>
      </tp>
      <tp t="s">
        <v>EUR</v>
        <stp/>
        <stp>##V3_BDPV12</stp>
        <stp>SDF GY Equity</stp>
        <stp>CRNCY</stp>
        <stp>[Crispin Spreadsheet.xlsx]OEI!R764C4</stp>
        <tr r="D764" s="2"/>
      </tp>
      <tp>
        <v>743</v>
        <stp/>
        <stp>##V3_BDPV12</stp>
        <stp>SMS LN Equity</stp>
        <stp>PX_YEST_CLOSE</stp>
        <stp>[Crispin Spreadsheet.xlsx]OEI!R554C6</stp>
        <tr r="F554" s="2"/>
      </tp>
      <tp>
        <v>71.34</v>
        <stp/>
        <stp>##V3_BDPV12</stp>
        <stp>LVS US Equity</stp>
        <stp>PX_YEST_CLOSE</stp>
        <stp>[Crispin Spreadsheet.xlsx]OEI!R652C6</stp>
        <tr r="F652" s="2"/>
      </tp>
      <tp>
        <v>4199</v>
        <stp/>
        <stp>##V3_BDPV12</stp>
        <stp>RMV LN Equity</stp>
        <stp>PX_YEST_CLOSE</stp>
        <stp>[Crispin Spreadsheet.xlsx]OEI!R534C6</stp>
        <tr r="F534" s="2"/>
      </tp>
      <tp t="s">
        <v>EUR</v>
        <stp/>
        <stp>##V3_BDPV12</stp>
        <stp>AIR FP Equity</stp>
        <stp>CRNCY</stp>
        <stp>[Crispin Spreadsheet.xlsx]OEI!R83C4</stp>
        <tr r="D83" s="2"/>
      </tp>
      <tp t="s">
        <v>USD</v>
        <stp/>
        <stp>##V3_BDPV12</stp>
        <stp>WHR US Equity</stp>
        <stp>CRNCY</stp>
        <stp>[Crispin Spreadsheet.xlsx]OEI!R702C4</stp>
        <tr r="D702" s="2"/>
      </tp>
      <tp>
        <v>46.1</v>
        <stp/>
        <stp>##V3_BDPV12</stp>
        <stp>NHY NO Equity</stp>
        <stp>PX_YEST_CLOSE</stp>
        <stp>[Crispin Spreadsheet.xlsx]OEI!R310C6</stp>
        <tr r="F310" s="2"/>
      </tp>
      <tp t="s">
        <v>GBp</v>
        <stp/>
        <stp>##V3_BDPV12</stp>
        <stp>PRU LN Equity</stp>
        <stp>CRNCY</stp>
        <stp>[Crispin Spreadsheet.xlsx]OEI!R525C4</stp>
        <tr r="D525" s="2"/>
      </tp>
      <tp t="s">
        <v>USD</v>
        <stp/>
        <stp>##V3_BDPV12</stp>
        <stp>WMT US Equity</stp>
        <stp>CRNCY</stp>
        <stp>[Crispin Spreadsheet.xlsx]OEI!R797C4</stp>
        <tr r="D797" s="2"/>
      </tp>
      <tp>
        <v>0.87</v>
        <stp/>
        <stp>##V3_BDHV12</stp>
        <stp>MLX AU Equity</stp>
        <stp>PX_CLOSE_1D</stp>
        <stp>09/03/2018</stp>
        <stp>09/03/2018</stp>
        <stp>[Crispin Spreadsheet.xlsx]OEI!R19C28</stp>
        <tr r="AB19" s="2"/>
      </tp>
      <tp>
        <v>97.09</v>
        <stp/>
        <stp>##V3_BDHV12</stp>
        <stp>AIR FP Equity</stp>
        <stp>PX_CLOSE_1D</stp>
        <stp>09/03/2018</stp>
        <stp>09/03/2018</stp>
        <stp>[Crispin Spreadsheet.xlsx]OEI!R83C28</stp>
        <tr r="AB83" s="2"/>
      </tp>
      <tp>
        <v>7.61</v>
        <stp/>
        <stp>##V3_BDHV12</stp>
        <stp>BLD AU Equity</stp>
        <stp>PX_CLOSE_1D</stp>
        <stp>09/03/2018</stp>
        <stp>09/03/2018</stp>
        <stp>[Crispin Spreadsheet.xlsx]OEI!R13C28</stp>
        <tr r="AB13" s="2"/>
      </tp>
      <tp t="s">
        <v>EUR</v>
        <stp/>
        <stp>##V3_BDPV12</stp>
        <stp>SU FP Equity</stp>
        <stp>CRNCY</stp>
        <stp>[Crispin Spreadsheet.xlsx]OEI!R119C4</stp>
        <tr r="D119" s="2"/>
      </tp>
      <tp>
        <v>249.3</v>
        <stp/>
        <stp>##V3_BDPV12</stp>
        <stp>MC FP Equity</stp>
        <stp>PX_YEST_CLOSE</stp>
        <stp>[Crispin Spreadsheet.xlsx]OEI!R109C6</stp>
        <tr r="F109" s="2"/>
      </tp>
      <tp>
        <v>0.16</v>
        <stp/>
        <stp>##V3_BDHV12</stp>
        <stp>DW CN Equity</stp>
        <stp>PX_CLOSE_1D</stp>
        <stp>09/03/2018</stp>
        <stp>09/03/2018</stp>
        <stp>[Crispin Spreadsheet.xlsx]OEI!R49C28</stp>
        <tr r="AB49" s="2"/>
      </tp>
      <tp>
        <v>1195.24</v>
        <stp/>
        <stp>##V3_BDHV12</stp>
        <stp>MXEF Index</stp>
        <stp>PX_CLOSE_1D</stp>
        <stp>09/03/2018</stp>
        <stp>09/03/2018</stp>
        <stp>[Crispin Spreadsheet.xlsx]OEI!R721C28</stp>
        <tr r="AB721" s="2"/>
      </tp>
      <tp>
        <v>122</v>
        <stp/>
        <stp>##V3_BDPV12</stp>
        <stp>COB LN Equity</stp>
        <stp>PX_YEST_CLOSE</stp>
        <stp>[Crispin Spreadsheet.xlsx]OEI!R437C6</stp>
        <tr r="F437" s="2"/>
      </tp>
      <tp>
        <v>19.260000000000002</v>
        <stp/>
        <stp>##V3_BDPV12</stp>
        <stp>GYC GY Equity</stp>
        <stp>PX_YEST_CLOSE</stp>
        <stp>[Crispin Spreadsheet.xlsx]OEI!R156C6</stp>
        <tr r="F156" s="2"/>
      </tp>
      <tp t="s">
        <v>EUR</v>
        <stp/>
        <stp>##V3_BDPV12</stp>
        <stp>DAI GY Equity</stp>
        <stp>CRNCY</stp>
        <stp>[Crispin Spreadsheet.xlsx]OEI!R150C4</stp>
        <tr r="D150" s="2"/>
      </tp>
      <tp t="s">
        <v>EUR</v>
        <stp/>
        <stp>##V3_BDPV12</stp>
        <stp>WCH GY Equity</stp>
        <stp>CRNCY</stp>
        <stp>[Crispin Spreadsheet.xlsx]OEI!R182C4</stp>
        <tr r="D182" s="2"/>
      </tp>
      <tp>
        <v>117.6</v>
        <stp/>
        <stp>##V3_BDPV12</stp>
        <stp>EIG LN Equity</stp>
        <stp>PX_YEST_CLOSE</stp>
        <stp>[Crispin Spreadsheet.xlsx]OEI!R451C6</stp>
        <tr r="F451" s="2"/>
      </tp>
      <tp t="s">
        <v>EUR</v>
        <stp/>
        <stp>##V3_BDPV12</stp>
        <stp>KPN NA Equity</stp>
        <stp>CRNCY</stp>
        <stp>[Crispin Spreadsheet.xlsx]OEI!R299C4</stp>
        <tr r="D299" s="2"/>
      </tp>
      <tp t="s">
        <v>EUR</v>
        <stp/>
        <stp>##V3_BDPV12</stp>
        <stp>RHM GY Equity</stp>
        <stp>CRNCY</stp>
        <stp>[Crispin Spreadsheet.xlsx]OEI!R169C4</stp>
        <tr r="D169" s="2"/>
      </tp>
      <tp>
        <v>14.17</v>
        <stp/>
        <stp>##V3_BDPV12</stp>
        <stp>ENI IM Equity</stp>
        <stp>PX_YEST_CLOSE</stp>
        <stp>[Crispin Spreadsheet.xlsx]OEI!R225C6</stp>
        <tr r="F225" s="2"/>
      </tp>
      <tp t="s">
        <v>CAD</v>
        <stp/>
        <stp>##V3_BDPV12</stp>
        <stp>FNV CN Equity</stp>
        <stp>CRNCY</stp>
        <stp>[Crispin Spreadsheet.xlsx]OEI!R50C4</stp>
        <tr r="D50" s="2"/>
      </tp>
      <tp t="s">
        <v>USD</v>
        <stp/>
        <stp>##V3_BDPV12</stp>
        <stp>RIG US Equity</stp>
        <stp>CRNCY</stp>
        <stp>[Crispin Spreadsheet.xlsx]OEI!R792C4</stp>
        <tr r="D792" s="2"/>
      </tp>
      <tp t="s">
        <v>EUR</v>
        <stp/>
        <stp>##V3_BDPV12</stp>
        <stp>GLE FP Equity</stp>
        <stp>CRNCY</stp>
        <stp>[Crispin Spreadsheet.xlsx]OEI!R124C4</stp>
        <tr r="D124" s="2"/>
      </tp>
      <tp t="s">
        <v>EUR</v>
        <stp/>
        <stp>##V3_BDPV12</stp>
        <stp>DSY FP Equity</stp>
        <stp>CRNCY</stp>
        <stp>[Crispin Spreadsheet.xlsx]OEI!R97C4</stp>
        <tr r="D97" s="2"/>
      </tp>
      <tp>
        <v>330.1</v>
        <stp/>
        <stp>##V3_BDPV12</stp>
        <stp>DOM LN Equity</stp>
        <stp>PX_YEST_CLOSE</stp>
        <stp>[Crispin Spreadsheet.xlsx]OEI!R447C6</stp>
        <tr r="F447" s="2"/>
      </tp>
      <tp>
        <v>127.5</v>
        <stp/>
        <stp>##V3_BDPV12</stp>
        <stp>IMM LN Equity</stp>
        <stp>PX_YEST_CLOSE</stp>
        <stp>[Crispin Spreadsheet.xlsx]OEI!R475C6</stp>
        <tr r="F475" s="2"/>
      </tp>
      <tp>
        <v>109.95</v>
        <stp/>
        <stp>##V3_BDPV12</stp>
        <stp>JPM US Equity</stp>
        <stp>PX_YEST_CLOSE</stp>
        <stp>[Crispin Spreadsheet.xlsx]OEI!R645C6</stp>
        <tr r="F645" s="2"/>
      </tp>
      <tp>
        <v>320.3</v>
        <stp/>
        <stp>##V3_BDPV12</stp>
        <stp>YAR NO Equity</stp>
        <stp>PX_YEST_CLOSE</stp>
        <stp>[Crispin Spreadsheet.xlsx]OEI!R318C6</stp>
        <tr r="F318" s="2"/>
      </tp>
      <tp>
        <v>8413</v>
        <stp/>
        <stp>##V3_BDPV12</stp>
        <stp>SMA Index</stp>
        <stp>LAST_PRICE</stp>
        <stp>[Crispin Spreadsheet.xlsx]OEI!R372C7</stp>
        <tr r="G372" s="2"/>
      </tp>
      <tp>
        <v>18.25</v>
        <stp/>
        <stp>##V3_BDPV12</stp>
        <stp>SLP LN Equity</stp>
        <stp>PX_YEST_CLOSE</stp>
        <stp>[Crispin Spreadsheet.xlsx]OEI!R564C6</stp>
        <tr r="F564" s="2"/>
      </tp>
      <tp t="s">
        <v>AUD</v>
        <stp/>
        <stp>##V3_BDPV12</stp>
        <stp>MLX AU Equity</stp>
        <stp>CRNCY</stp>
        <stp>[Crispin Spreadsheet.xlsx]OEI!R19C4</stp>
        <tr r="D19" s="2"/>
      </tp>
      <tp>
        <v>0.78039999999999998</v>
        <stp/>
        <stp>##V3_BDPV12</stp>
        <stp>TIT IM Equity</stp>
        <stp>PX_YEST_CLOSE</stp>
        <stp>[Crispin Spreadsheet.xlsx]OEI!R232C6</stp>
        <tr r="F232" s="2"/>
      </tp>
      <tp t="s">
        <v>CAD</v>
        <stp/>
        <stp>##V3_BDPV12</stp>
        <stp>ATH CN Equity</stp>
        <stp>CRNCY</stp>
        <stp>[Crispin Spreadsheet.xlsx]OEI!R47C4</stp>
        <tr r="D47" s="2"/>
      </tp>
      <tp>
        <v>20.22</v>
        <stp/>
        <stp>##V3_BDPV12</stp>
        <stp>HTZ US Equity</stp>
        <stp>PX_YEST_CLOSE</stp>
        <stp>[Crispin Spreadsheet.xlsx]OEI!R641C6</stp>
        <tr r="F641" s="2"/>
      </tp>
      <tp t="s">
        <v>CHF</v>
        <stp/>
        <stp>##V3_BDPV12</stp>
        <stp>UHR SW Equity</stp>
        <stp>CRNCY</stp>
        <stp>[Crispin Spreadsheet.xlsx]OEI!R787C4</stp>
        <tr r="D787" s="2"/>
      </tp>
      <tp>
        <v>1314</v>
        <stp/>
        <stp>##V3_BDPV12</stp>
        <stp>SKY LN Equity</stp>
        <stp>PX_YEST_CLOSE</stp>
        <stp>[Crispin Spreadsheet.xlsx]OEI!R553C6</stp>
        <tr r="F553" s="2"/>
      </tp>
      <tp t="s">
        <v>EUR</v>
        <stp/>
        <stp>##V3_BDPV12</stp>
        <stp>CAP FP Equity</stp>
        <stp>CRNCY</stp>
        <stp>[Crispin Spreadsheet.xlsx]OEI!R90C4</stp>
        <tr r="D90" s="2"/>
      </tp>
      <tp>
        <v>4.82</v>
        <stp/>
        <stp>##V3_BDHV12</stp>
        <stp>FMG AU Equity</stp>
        <stp>PX_CLOSE_1D</stp>
        <stp>09/03/2018</stp>
        <stp>09/03/2018</stp>
        <stp>[Crispin Spreadsheet.xlsx]OEI!R16C28</stp>
        <tr r="AB16" s="2"/>
      </tp>
      <tp>
        <v>2.35</v>
        <stp/>
        <stp>##V3_BDHV12</stp>
        <stp>GMA AU Equity</stp>
        <stp>PX_CLOSE_1D</stp>
        <stp>09/03/2018</stp>
        <stp>09/03/2018</stp>
        <stp>[Crispin Spreadsheet.xlsx]OEI!R17C28</stp>
        <tr r="AB17" s="2"/>
      </tp>
      <tp>
        <v>63.64</v>
        <stp/>
        <stp>##V3_BDPV12</stp>
        <stp>LR FP Equity</stp>
        <stp>PX_YEST_CLOSE</stp>
        <stp>[Crispin Spreadsheet.xlsx]OEI!R107C6</stp>
        <tr r="F107" s="2"/>
      </tp>
      <tp>
        <v>6.7439999999999998</v>
        <stp/>
        <stp>##V3_BDPV12</stp>
        <stp>KN FP Equity</stp>
        <stp>PX_YEST_CLOSE</stp>
        <stp>[Crispin Spreadsheet.xlsx]OEI!R110C6</stp>
        <tr r="F110" s="2"/>
      </tp>
      <tp>
        <v>177.8</v>
        <stp/>
        <stp>##V3_BDPV12</stp>
        <stp>JM SS Equity</stp>
        <stp>PX_YEST_CLOSE</stp>
        <stp>[Crispin Spreadsheet.xlsx]OEI!R762C6</stp>
        <tr r="F762" s="2"/>
      </tp>
      <tp>
        <v>242.8</v>
        <stp/>
        <stp>##V3_BDPV12</stp>
        <stp>MAB LN Equity</stp>
        <stp>PX_YEST_CLOSE</stp>
        <stp>[Crispin Spreadsheet.xlsx]OEI!R506C6</stp>
        <tr r="F506" s="2"/>
      </tp>
      <tp>
        <v>150.75</v>
        <stp/>
        <stp>##V3_BDPV12</stp>
        <stp>DNB NO Equity</stp>
        <stp>PX_YEST_CLOSE</stp>
        <stp>[Crispin Spreadsheet.xlsx]OEI!R308C6</stp>
        <tr r="F308" s="2"/>
      </tp>
      <tp t="s">
        <v>USD</v>
        <stp/>
        <stp>##V3_BDPV12</stp>
        <stp>KBH US Equity</stp>
        <stp>CRNCY</stp>
        <stp>[Crispin Spreadsheet.xlsx]OEI!R646C4</stp>
        <tr r="D646" s="2"/>
      </tp>
      <tp t="s">
        <v>EUR</v>
        <stp/>
        <stp>##V3_BDPV12</stp>
        <stp>RCO FP Equity</stp>
        <stp>CRNCY</stp>
        <stp>[Crispin Spreadsheet.xlsx]OEI!R114C4</stp>
        <tr r="D114" s="2"/>
      </tp>
      <tp>
        <v>471.6</v>
        <stp/>
        <stp>##V3_BDPV12</stp>
        <stp>PAG LN Equity</stp>
        <stp>PX_YEST_CLOSE</stp>
        <stp>[Crispin Spreadsheet.xlsx]OEI!R516C6</stp>
        <tr r="F516" s="2"/>
      </tp>
      <tp>
        <v>13.35</v>
        <stp/>
        <stp>##V3_BDPV12</stp>
        <stp>ACE IM Equity</stp>
        <stp>PX_YEST_CLOSE</stp>
        <stp>[Crispin Spreadsheet.xlsx]OEI!R217C6</stp>
        <tr r="F217" s="2"/>
      </tp>
      <tp>
        <v>7.5</v>
        <stp/>
        <stp>##V3_BDPV12</stp>
        <stp>BLD AU Equity</stp>
        <stp>PX_YEST_CLOSE</stp>
        <stp>[Crispin Spreadsheet.xlsx]OEI!R13C6</stp>
        <tr r="F13" s="2"/>
      </tp>
      <tp t="s">
        <v>USD</v>
        <stp/>
        <stp>##V3_BDPV12</stp>
        <stp>TDG US Equity</stp>
        <stp>CRNCY</stp>
        <stp>[Crispin Spreadsheet.xlsx]OEI!R690C4</stp>
        <tr r="D690" s="2"/>
      </tp>
      <tp t="s">
        <v>GBp</v>
        <stp/>
        <stp>##V3_BDPV12</stp>
        <stp>CPG LN Equity</stp>
        <stp>CRNCY</stp>
        <stp>[Crispin Spreadsheet.xlsx]OEI!R439C4</stp>
        <tr r="D439" s="2"/>
      </tp>
      <tp t="s">
        <v>USD</v>
        <stp/>
        <stp>##V3_BDPV12</stp>
        <stp>HURLN 7.5 07/24/22 Corp</stp>
        <stp>CRNCY</stp>
        <stp>[Crispin Spreadsheet.xlsx]OEI!R470C4</stp>
        <tr r="D470" s="2"/>
      </tp>
      <tp>
        <v>42.22</v>
        <stp/>
        <stp>##V3_BDPV12</stp>
        <stp>WKL NA Equity</stp>
        <stp>PX_YEST_CLOSE</stp>
        <stp>[Crispin Spreadsheet.xlsx]OEI!R303C6</stp>
        <tr r="F303" s="2"/>
      </tp>
      <tp t="s">
        <v>USD</v>
        <stp/>
        <stp>##V3_BDPV12</stp>
        <stp>AMD US Equity</stp>
        <stp>CRNCY</stp>
        <stp>[Crispin Spreadsheet.xlsx]OEI!R589C4</stp>
        <tr r="D589" s="2"/>
      </tp>
      <tp t="s">
        <v>USD</v>
        <stp/>
        <stp>##V3_BDPV12</stp>
        <stp>PBR US Equity</stp>
        <stp>CRNCY</stp>
        <stp>[Crispin Spreadsheet.xlsx]OEI!R676C4</stp>
        <tr r="D676" s="2"/>
      </tp>
      <tp>
        <v>922.5</v>
        <stp/>
        <stp>##V3_BDPV12</stp>
        <stp>BOY LN Equity</stp>
        <stp>PX_YEST_CLOSE</stp>
        <stp>[Crispin Spreadsheet.xlsx]OEI!R418C6</stp>
        <tr r="F418" s="2"/>
      </tp>
      <tp t="s">
        <v>EUR</v>
        <stp/>
        <stp>##V3_BDPV12</stp>
        <stp>VOW GY Equity</stp>
        <stp>CRNCY</stp>
        <stp>[Crispin Spreadsheet.xlsx]OEI!R181C4</stp>
        <tr r="D181" s="2"/>
      </tp>
      <tp t="s">
        <v>EUR</v>
        <stp/>
        <stp>##V3_BDPV12</stp>
        <stp>ALV GY Equity</stp>
        <stp>CRNCY</stp>
        <stp>[Crispin Spreadsheet.xlsx]OEI!R142C4</stp>
        <tr r="D142" s="2"/>
      </tp>
      <tp>
        <v>45.744999999999997</v>
        <stp/>
        <stp>##V3_BDHV12</stp>
        <stp>SGO FP Equity</stp>
        <stp>PX_CLOSE_1D</stp>
        <stp>09/03/2018</stp>
        <stp>09/03/2018</stp>
        <stp>[Crispin Spreadsheet.xlsx]OEI!R92C28</stp>
        <tr r="AB92" s="2"/>
      </tp>
      <tp>
        <v>76.17</v>
        <stp/>
        <stp>##V3_BDHV12</stp>
        <stp>CBA AU Equity</stp>
        <stp>PX_CLOSE_1D</stp>
        <stp>09/03/2018</stp>
        <stp>09/03/2018</stp>
        <stp>[Crispin Spreadsheet.xlsx]OEI!R14C28</stp>
        <tr r="AB14" s="2"/>
      </tp>
      <tp t="s">
        <v>EUR</v>
        <stp/>
        <stp>##V3_BDPV12</stp>
        <stp>VK FP Equity</stp>
        <stp>CRNCY</stp>
        <stp>[Crispin Spreadsheet.xlsx]OEI!R132C4</stp>
        <tr r="D132" s="2"/>
      </tp>
      <tp>
        <v>218.3</v>
        <stp/>
        <stp>##V3_BDHV12</stp>
        <stp>GN DC Equity</stp>
        <stp>PX_CLOSE_1D</stp>
        <stp>09/03/2018</stp>
        <stp>09/03/2018</stp>
        <stp>[Crispin Spreadsheet.xlsx]OEI!R61C28</stp>
        <tr r="AB61" s="2"/>
      </tp>
      <tp t="s">
        <v>MSCI EM</v>
        <stp/>
        <stp>##V3_BDPV12</stp>
        <stp>MXEF Index</stp>
        <stp>NAME</stp>
        <stp>[Crispin Spreadsheet.xlsx]OEI!R721C5</stp>
        <tr r="E721" s="2"/>
      </tp>
      <tp t="s">
        <v>CHF</v>
        <stp/>
        <stp>##V3_BDPV12</stp>
        <stp>SIK SW Equity</stp>
        <stp>CRNCY</stp>
        <stp>[Crispin Spreadsheet.xlsx]OEI!R388C4</stp>
        <tr r="D388" s="2"/>
      </tp>
      <tp>
        <v>132.30000000000001</v>
        <stp/>
        <stp>##V3_BDPV12</stp>
        <stp>SGC LN Equity</stp>
        <stp>PX_YEST_CLOSE</stp>
        <stp>[Crispin Spreadsheet.xlsx]OEI!R561C6</stp>
        <tr r="F561" s="2"/>
      </tp>
      <tp>
        <v>513.6</v>
        <stp/>
        <stp>##V3_BDPV12</stp>
        <stp>PFC LN Equity</stp>
        <stp>PX_YEST_CLOSE</stp>
        <stp>[Crispin Spreadsheet.xlsx]OEI!R520C6</stp>
        <tr r="F520" s="2"/>
      </tp>
      <tp>
        <v>16.981999999999999</v>
        <stp/>
        <stp>##V3_BDPV12</stp>
        <stp>FCA IM Equity</stp>
        <stp>PX_YEST_CLOSE</stp>
        <stp>[Crispin Spreadsheet.xlsx]OEI!R226C6</stp>
        <tr r="F226" s="2"/>
      </tp>
      <tp t="s">
        <v>EUR</v>
        <stp/>
        <stp>##V3_BDPV12</stp>
        <stp>SAN FP Equity</stp>
        <stp>CRNCY</stp>
        <stp>[Crispin Spreadsheet.xlsx]OEI!R117C4</stp>
        <tr r="D117" s="2"/>
      </tp>
      <tp t="s">
        <v>USD</v>
        <stp/>
        <stp>##V3_BDPV12</stp>
        <stp>AGN US Equity</stp>
        <stp>CRNCY</stp>
        <stp>[Crispin Spreadsheet.xlsx]OEI!R592C4</stp>
        <tr r="D592" s="2"/>
      </tp>
      <tp>
        <v>208.4</v>
        <stp/>
        <stp>##V3_BDPV12</stp>
        <stp>CNE LN Equity</stp>
        <stp>PX_YEST_CLOSE</stp>
        <stp>[Crispin Spreadsheet.xlsx]OEI!R428C6</stp>
        <tr r="F428" s="2"/>
      </tp>
      <tp t="s">
        <v>USD</v>
        <stp/>
        <stp>##V3_BDPV12</stp>
        <stp>AAL US Equity</stp>
        <stp>CRNCY</stp>
        <stp>[Crispin Spreadsheet.xlsx]OEI!R594C4</stp>
        <tr r="D594" s="2"/>
      </tp>
      <tp t="s">
        <v>USD</v>
        <stp/>
        <stp>##V3_BDPV12</stp>
        <stp>RDC US Equity</stp>
        <stp>CRNCY</stp>
        <stp>[Crispin Spreadsheet.xlsx]OEI!R681C4</stp>
        <tr r="D681" s="2"/>
      </tp>
      <tp t="s">
        <v>SEK</v>
        <stp/>
        <stp>##V3_BDPV12</stp>
        <stp>HMB SS Equity</stp>
        <stp>CRNCY</stp>
        <stp>[Crispin Spreadsheet.xlsx]OEI!R358C4</stp>
        <tr r="D358" s="2"/>
      </tp>
      <tp>
        <v>4.79</v>
        <stp/>
        <stp>##V3_BDPV12</stp>
        <stp>FMG AU Equity</stp>
        <stp>PX_YEST_CLOSE</stp>
        <stp>[Crispin Spreadsheet.xlsx]OEI!R16C6</stp>
        <tr r="F16" s="2"/>
      </tp>
      <tp>
        <v>2.38</v>
        <stp/>
        <stp>##V3_BDPV12</stp>
        <stp>GMA AU Equity</stp>
        <stp>PX_YEST_CLOSE</stp>
        <stp>[Crispin Spreadsheet.xlsx]OEI!R17C6</stp>
        <tr r="F17" s="2"/>
      </tp>
      <tp t="s">
        <v>SEK</v>
        <stp/>
        <stp>##V3_BDPV12</stp>
        <stp>NDA SS Equity</stp>
        <stp>CRNCY</stp>
        <stp>[Crispin Spreadsheet.xlsx]OEI!R361C4</stp>
        <tr r="D361" s="2"/>
      </tp>
      <tp>
        <v>20.62</v>
        <stp/>
        <stp>##V3_BDPV12</stp>
        <stp>CNP FP Equity</stp>
        <stp>PX_YEST_CLOSE</stp>
        <stp>[Crispin Spreadsheet.xlsx]OEI!R94C6</stp>
        <tr r="F94" s="2"/>
      </tp>
      <tp t="s">
        <v>USD</v>
        <stp/>
        <stp>##V3_BDPV12</stp>
        <stp>TDG US Equity</stp>
        <stp>CRNCY</stp>
        <stp>[Crispin Spreadsheet.xlsx]OEI!R791C4</stp>
        <tr r="D791" s="2"/>
      </tp>
      <tp>
        <v>147.35</v>
        <stp/>
        <stp>##V3_BDPV12</stp>
        <stp>BOO LN Equity</stp>
        <stp>PX_YEST_CLOSE</stp>
        <stp>[Crispin Spreadsheet.xlsx]OEI!R419C6</stp>
        <tr r="F419" s="2"/>
      </tp>
      <tp>
        <v>1884</v>
        <stp/>
        <stp>##V3_BDPV12</stp>
        <stp>ADM LN Equity</stp>
        <stp>PX_YEST_CLOSE</stp>
        <stp>[Crispin Spreadsheet.xlsx]OEI!R402C6</stp>
        <tr r="F402" s="2"/>
      </tp>
      <tp t="s">
        <v>GBp</v>
        <stp/>
        <stp>##V3_BDPV12</stp>
        <stp>SPD LN Equity</stp>
        <stp>CRNCY</stp>
        <stp>[Crispin Spreadsheet.xlsx]OEI!R558C4</stp>
        <tr r="D558" s="2"/>
      </tp>
      <tp>
        <v>1</v>
        <stp/>
        <stp>##V3_BDPV12</stp>
        <stp>EURDKK Curncy</stp>
        <stp>QUOTE_FACTOR</stp>
        <stp>[Crispin Spreadsheet.xlsx]OEI!R59C12</stp>
        <tr r="L59" s="2"/>
      </tp>
      <tp>
        <v>1</v>
        <stp/>
        <stp>##V3_BDPV12</stp>
        <stp>EURDKK Curncy</stp>
        <stp>QUOTE_FACTOR</stp>
        <stp>[Crispin Spreadsheet.xlsx]OEI!R58C12</stp>
        <tr r="L58" s="2"/>
      </tp>
      <tp>
        <v>1</v>
        <stp/>
        <stp>##V3_BDPV12</stp>
        <stp>EURDKK Curncy</stp>
        <stp>QUOTE_FACTOR</stp>
        <stp>[Crispin Spreadsheet.xlsx]OEI!R65C12</stp>
        <tr r="L65" s="2"/>
      </tp>
      <tp>
        <v>1</v>
        <stp/>
        <stp>##V3_BDPV12</stp>
        <stp>EURDKK Curncy</stp>
        <stp>QUOTE_FACTOR</stp>
        <stp>[Crispin Spreadsheet.xlsx]OEI!R64C12</stp>
        <tr r="L64" s="2"/>
      </tp>
      <tp>
        <v>1</v>
        <stp/>
        <stp>##V3_BDPV12</stp>
        <stp>EURDKK Curncy</stp>
        <stp>QUOTE_FACTOR</stp>
        <stp>[Crispin Spreadsheet.xlsx]OEI!R66C12</stp>
        <tr r="L66" s="2"/>
      </tp>
      <tp>
        <v>1</v>
        <stp/>
        <stp>##V3_BDPV12</stp>
        <stp>EURDKK Curncy</stp>
        <stp>QUOTE_FACTOR</stp>
        <stp>[Crispin Spreadsheet.xlsx]OEI!R61C12</stp>
        <tr r="L61" s="2"/>
      </tp>
      <tp>
        <v>1</v>
        <stp/>
        <stp>##V3_BDPV12</stp>
        <stp>EURDKK Curncy</stp>
        <stp>QUOTE_FACTOR</stp>
        <stp>[Crispin Spreadsheet.xlsx]OEI!R60C12</stp>
        <tr r="L60" s="2"/>
      </tp>
      <tp>
        <v>1</v>
        <stp/>
        <stp>##V3_BDPV12</stp>
        <stp>EURDKK Curncy</stp>
        <stp>QUOTE_FACTOR</stp>
        <stp>[Crispin Spreadsheet.xlsx]OEI!R63C12</stp>
        <tr r="L63" s="2"/>
      </tp>
      <tp>
        <v>1</v>
        <stp/>
        <stp>##V3_BDPV12</stp>
        <stp>EURDKK Curncy</stp>
        <stp>QUOTE_FACTOR</stp>
        <stp>[Crispin Spreadsheet.xlsx]OEI!R62C12</stp>
        <tr r="L62" s="2"/>
      </tp>
      <tp>
        <v>3.68</v>
        <stp/>
        <stp>##V3_BDPV12</stp>
        <stp>ART GY Equity</stp>
        <stp>PX_YEST_CLOSE</stp>
        <stp>[Crispin Spreadsheet.xlsx]OEI!R143C6</stp>
        <tr r="F143" s="2"/>
      </tp>
      <tp>
        <v>110.2</v>
        <stp/>
        <stp>##V3_BDPV12</stp>
        <stp>ATO FP Equity</stp>
        <stp>PX_YEST_CLOSE</stp>
        <stp>[Crispin Spreadsheet.xlsx]OEI!R86C6</stp>
        <tr r="F86" s="2"/>
      </tp>
      <tp t="s">
        <v>CHF</v>
        <stp/>
        <stp>##V3_BDPV12</stp>
        <stp>UHR SW Equity</stp>
        <stp>CRNCY</stp>
        <stp>[Crispin Spreadsheet.xlsx]OEI!R389C4</stp>
        <tr r="D389" s="2"/>
      </tp>
      <tp t="s">
        <v>USD</v>
        <stp/>
        <stp>##V3_BDPV12</stp>
        <stp>BFR US Equity</stp>
        <stp>CRNCY</stp>
        <stp>[Crispin Spreadsheet.xlsx]OEI!R603C4</stp>
        <tr r="D603" s="2"/>
      </tp>
      <tp>
        <v>272.7</v>
        <stp/>
        <stp>##V3_BDPV12</stp>
        <stp>BBY LN Equity</stp>
        <stp>PX_YEST_CLOSE</stp>
        <stp>[Crispin Spreadsheet.xlsx]OEI!R414C6</stp>
        <tr r="F414" s="2"/>
      </tp>
      <tp>
        <v>922.5</v>
        <stp/>
        <stp>##V3_BDPV12</stp>
        <stp>BOY LN Equity</stp>
        <stp>PX_YEST_CLOSE</stp>
        <stp>[Crispin Spreadsheet.xlsx]OEI!R749C6</stp>
        <tr r="F749" s="2"/>
      </tp>
      <tp t="s">
        <v>EUR</v>
        <stp/>
        <stp>##V3_BDPV12</stp>
        <stp>ISP IM Equity</stp>
        <stp>CRNCY</stp>
        <stp>[Crispin Spreadsheet.xlsx]OEI!R228C4</stp>
        <tr r="D228" s="2"/>
      </tp>
      <tp t="s">
        <v>EUR</v>
        <stp/>
        <stp>##V3_BDPV12</stp>
        <stp>MAP SQ Equity</stp>
        <stp>CRNCY</stp>
        <stp>[Crispin Spreadsheet.xlsx]OEI!R346C4</stp>
        <tr r="D346" s="2"/>
      </tp>
      <tp t="s">
        <v>USD</v>
        <stp/>
        <stp>##V3_BDPV12</stp>
        <stp>NAV US Equity</stp>
        <stp>CRNCY</stp>
        <stp>[Crispin Spreadsheet.xlsx]OEI!R664C4</stp>
        <tr r="D664" s="2"/>
      </tp>
      <tp t="s">
        <v>USD</v>
        <stp/>
        <stp>##V3_BDPV12</stp>
        <stp>ALV US Equity</stp>
        <stp>CRNCY</stp>
        <stp>[Crispin Spreadsheet.xlsx]OEI!R599C4</stp>
        <tr r="D599" s="2"/>
      </tp>
      <tp t="s">
        <v>EUR</v>
        <stp/>
        <stp>##V3_BDPV12</stp>
        <stp>HOT GY Equity</stp>
        <stp>CRNCY</stp>
        <stp>[Crispin Spreadsheet.xlsx]OEI!R160C4</stp>
        <tr r="D160" s="2"/>
      </tp>
      <tp t="s">
        <v>GBP</v>
        <stp/>
        <stp>##V3_BDPV12</stp>
        <stp>YBYA Index</stp>
        <stp>CRNCY</stp>
        <stp>[Crispin Spreadsheet.xlsx]OEI!R398C4</stp>
        <tr r="D398" s="2"/>
      </tp>
      <tp t="s">
        <v>USD</v>
        <stp/>
        <stp>##V3_BDPV12</stp>
        <stp>RTYA Index</stp>
        <stp>CRNCY</stp>
        <stp>[Crispin Spreadsheet.xlsx]OEI!R588C4</stp>
        <tr r="D588" s="2"/>
      </tp>
      <tp>
        <v>173.2</v>
        <stp/>
        <stp>##V3_BDPV12</stp>
        <stp>DC/ LN Equity</stp>
        <stp>PX_YEST_CLOSE</stp>
        <stp>[Crispin Spreadsheet.xlsx]OEI!R446C6</stp>
        <tr r="F446" s="2"/>
      </tp>
      <tp>
        <v>13.38</v>
        <stp/>
        <stp>##V3_BDPV12</stp>
        <stp>ACA FP Equity</stp>
        <stp>PX_YEST_CLOSE</stp>
        <stp>[Crispin Spreadsheet.xlsx]OEI!R95C6</stp>
        <tr r="F95" s="2"/>
      </tp>
      <tp t="s">
        <v>EUR</v>
        <stp/>
        <stp>##V3_BDPV12</stp>
        <stp>HEN GY Equity</stp>
        <stp>CRNCY</stp>
        <stp>[Crispin Spreadsheet.xlsx]OEI!R159C4</stp>
        <tr r="D159" s="2"/>
      </tp>
      <tp t="s">
        <v>USD</v>
        <stp/>
        <stp>##V3_BDPV12</stp>
        <stp>LEN US Equity</stp>
        <stp>CRNCY</stp>
        <stp>[Crispin Spreadsheet.xlsx]OEI!R653C4</stp>
        <tr r="D653" s="2"/>
      </tp>
      <tp t="s">
        <v>EUR</v>
        <stp/>
        <stp>##V3_BDPV12</stp>
        <stp>CRN LN Equity</stp>
        <stp>CRNCY</stp>
        <stp>[Crispin Spreadsheet.xlsx]OEI!R429C4</stp>
        <tr r="D429" s="2"/>
      </tp>
      <tp>
        <v>38.6</v>
        <stp/>
        <stp>##V3_BDPV12</stp>
        <stp>PFD LN Equity</stp>
        <stp>PX_YEST_CLOSE</stp>
        <stp>[Crispin Spreadsheet.xlsx]OEI!R523C6</stp>
        <tr r="F523" s="2"/>
      </tp>
      <tp>
        <v>107.5</v>
        <stp/>
        <stp>##V3_BDPV12</stp>
        <stp>AKE FP Equity</stp>
        <stp>PX_YEST_CLOSE</stp>
        <stp>[Crispin Spreadsheet.xlsx]OEI!R85C6</stp>
        <tr r="F85" s="2"/>
      </tp>
      <tp>
        <v>175</v>
        <stp/>
        <stp>##V3_BDPV12</stp>
        <stp>LCL LN Equity</stp>
        <stp>PX_YEST_CLOSE</stp>
        <stp>[Crispin Spreadsheet.xlsx]OEI!R496C6</stp>
        <tr r="F496" s="2"/>
      </tp>
      <tp t="s">
        <v>EUR</v>
        <stp/>
        <stp>##V3_BDPV12</stp>
        <stp>ABE SQ Equity</stp>
        <stp>CRNCY</stp>
        <stp>[Crispin Spreadsheet.xlsx]OEI!R336C4</stp>
        <tr r="D336" s="2"/>
      </tp>
      <tp>
        <v>187.7</v>
        <stp/>
        <stp>##V3_BDPV12</stp>
        <stp>HAS LN Equity</stp>
        <stp>PX_YEST_CLOSE</stp>
        <stp>[Crispin Spreadsheet.xlsx]OEI!R464C6</stp>
        <tr r="F464" s="2"/>
      </tp>
      <tp t="s">
        <v>EUR</v>
        <stp/>
        <stp>##V3_BDPV12</stp>
        <stp>ACX SQ Equity</stp>
        <stp>CRNCY</stp>
        <stp>[Crispin Spreadsheet.xlsx]OEI!R337C4</stp>
        <tr r="D337" s="2"/>
      </tp>
      <tp t="s">
        <v>USD</v>
        <stp/>
        <stp>##V3_BDPV12</stp>
        <stp>CAR US Equity</stp>
        <stp>CRNCY</stp>
        <stp>[Crispin Spreadsheet.xlsx]OEI!R747C4</stp>
        <tr r="D747" s="2"/>
      </tp>
      <tp t="s">
        <v>EUR</v>
        <stp/>
        <stp>##V3_BDPV12</stp>
        <stp>KSP ID Equity</stp>
        <stp>CRNCY</stp>
        <stp>[Crispin Spreadsheet.xlsx]OEI!R212C4</stp>
        <tr r="D212" s="2"/>
      </tp>
      <tp t="s">
        <v>USD</v>
        <stp/>
        <stp>##V3_BDPV12</stp>
        <stp>CAT US Equity</stp>
        <stp>CRNCY</stp>
        <stp>[Crispin Spreadsheet.xlsx]OEI!R607C4</stp>
        <tr r="D607" s="2"/>
      </tp>
      <tp t="s">
        <v>USD</v>
        <stp/>
        <stp>##V3_BDPV12</stp>
        <stp>WFT US Equity</stp>
        <stp>CRNCY</stp>
        <stp>[Crispin Spreadsheet.xlsx]OEI!R700C4</stp>
        <tr r="D700" s="2"/>
      </tp>
      <tp>
        <v>35.729999999999997</v>
        <stp/>
        <stp>##V3_BDPV12</stp>
        <stp>NRE1V FH Equity</stp>
        <stp>LAST_PRICE</stp>
        <stp>[Crispin Spreadsheet.xlsx]OEI!R74C7</stp>
        <tr r="G74" s="2"/>
      </tp>
      <tp t="s">
        <v>EUR</v>
        <stp/>
        <stp>##V3_BDPV12</stp>
        <stp>SW FP Equity</stp>
        <stp>CRNCY</stp>
        <stp>[Crispin Spreadsheet.xlsx]OEI!R125C4</stp>
        <tr r="D125" s="2"/>
      </tp>
      <tp t="s">
        <v>EUR</v>
        <stp/>
        <stp>##V3_BDPV12</stp>
        <stp>UG FP Equity</stp>
        <stp>CRNCY</stp>
        <stp>[Crispin Spreadsheet.xlsx]OEI!R113C4</stp>
        <tr r="D113" s="2"/>
      </tp>
      <tp t="s">
        <v>GBp</v>
        <stp/>
        <stp>##V3_BDPV12</stp>
        <stp>GSK LN Equity</stp>
        <stp>CRNCY</stp>
        <stp>[Crispin Spreadsheet.xlsx]OEI!R459C4</stp>
        <tr r="D459" s="2"/>
      </tp>
      <tp t="s">
        <v>EUR</v>
        <stp/>
        <stp>##V3_BDPV12</stp>
        <stp>HEI GY Equity</stp>
        <stp>CRNCY</stp>
        <stp>[Crispin Spreadsheet.xlsx]OEI!R158C4</stp>
        <tr r="D158" s="2"/>
      </tp>
      <tp t="s">
        <v>NOK</v>
        <stp/>
        <stp>##V3_BDPV12</stp>
        <stp>FRO NO Equity</stp>
        <stp>CRNCY</stp>
        <stp>[Crispin Spreadsheet.xlsx]OEI!R309C4</stp>
        <tr r="D309" s="2"/>
      </tp>
      <tp>
        <v>16.783999999999999</v>
        <stp/>
        <stp>##V3_BDPV12</stp>
        <stp>UCG IM Equity</stp>
        <stp>PX_YEST_CLOSE</stp>
        <stp>[Crispin Spreadsheet.xlsx]OEI!R234C6</stp>
        <tr r="F234" s="2"/>
      </tp>
      <tp t="s">
        <v>GBp</v>
        <stp/>
        <stp>##V3_BDPV12</stp>
        <stp>AZN LN Equity</stp>
        <stp>CRNCY</stp>
        <stp>[Crispin Spreadsheet.xlsx]OEI!R410C4</stp>
        <tr r="D410" s="2"/>
      </tp>
      <tp t="s">
        <v>GBp</v>
        <stp/>
        <stp>##V3_BDPV12</stp>
        <stp>PSN LN Equity</stp>
        <stp>CRNCY</stp>
        <stp>[Crispin Spreadsheet.xlsx]OEI!R519C4</stp>
        <tr r="D519" s="2"/>
      </tp>
      <tp t="s">
        <v>USD</v>
        <stp/>
        <stp>##V3_BDPV12</stp>
        <stp>EEM US Equity</stp>
        <stp>CRNCY</stp>
        <stp>[Crispin Spreadsheet.xlsx]OEI!R722C4</stp>
        <tr r="D722" s="2"/>
      </tp>
      <tp t="s">
        <v>USD</v>
        <stp/>
        <stp>##V3_BDPV12</stp>
        <stp>POL US Equity</stp>
        <stp>CRNCY</stp>
        <stp>[Crispin Spreadsheet.xlsx]OEI!R678C4</stp>
        <tr r="D678" s="2"/>
      </tp>
      <tp t="s">
        <v>USD</v>
        <stp/>
        <stp>##V3_BDPV12</stp>
        <stp>WFC US Equity</stp>
        <stp>CRNCY</stp>
        <stp>[Crispin Spreadsheet.xlsx]OEI!R701C4</stp>
        <tr r="D701" s="2"/>
      </tp>
      <tp>
        <v>721</v>
        <stp/>
        <stp>##V3_BDPV12</stp>
        <stp>AGK LN Equity</stp>
        <stp>PX_YEST_CLOSE</stp>
        <stp>[Crispin Spreadsheet.xlsx]OEI!R403C6</stp>
        <tr r="F403" s="2"/>
      </tp>
      <tp>
        <v>3.726</v>
        <stp/>
        <stp>##V3_BDPV12</stp>
        <stp>UBI IM Equity</stp>
        <stp>PX_YEST_CLOSE</stp>
        <stp>[Crispin Spreadsheet.xlsx]OEI!R235C6</stp>
        <tr r="F235" s="2"/>
      </tp>
      <tp>
        <v>1453.5</v>
        <stp/>
        <stp>##V3_BDPV12</stp>
        <stp>REL LN Equity</stp>
        <stp>PX_YEST_CLOSE</stp>
        <stp>[Crispin Spreadsheet.xlsx]OEI!R531C6</stp>
        <tr r="F531" s="2"/>
      </tp>
      <tp>
        <v>1696.2</v>
        <stp/>
        <stp>##V3_BDPV12</stp>
        <stp>AAL LN Equity</stp>
        <stp>PX_YEST_CLOSE</stp>
        <stp>[Crispin Spreadsheet.xlsx]OEI!R405C6</stp>
        <tr r="F405" s="2"/>
      </tp>
      <tp>
        <v>36.25</v>
        <stp/>
        <stp>##V3_BDPV12</stp>
        <stp>ALO FP Equity</stp>
        <stp>PX_YEST_CLOSE</stp>
        <stp>[Crispin Spreadsheet.xlsx]OEI!R84C6</stp>
        <tr r="F84" s="2"/>
      </tp>
      <tp t="s">
        <v>EUR</v>
        <stp/>
        <stp>##V3_BDPV12</stp>
        <stp>SIE GY Equity</stp>
        <stp>CRNCY</stp>
        <stp>[Crispin Spreadsheet.xlsx]OEI!R174C4</stp>
        <tr r="D174" s="2"/>
      </tp>
      <tp t="s">
        <v>GBp</v>
        <stp/>
        <stp>##V3_BDPV12</stp>
        <stp>SSE LN Equity</stp>
        <stp>CRNCY</stp>
        <stp>[Crispin Spreadsheet.xlsx]OEI!R559C4</stp>
        <tr r="D559" s="2"/>
      </tp>
      <tp>
        <v>5.9</v>
        <stp/>
        <stp>##V3_BDPV12</stp>
        <stp>EDR LN Equity</stp>
        <stp>PX_YEST_CLOSE</stp>
        <stp>[Crispin Spreadsheet.xlsx]OEI!R450C6</stp>
        <tr r="F450" s="2"/>
      </tp>
      <tp>
        <v>2.6349999999999998</v>
        <stp/>
        <stp>##V3_BDPV12</stp>
        <stp>CCR LN Equity</stp>
        <stp>PX_YEST_CLOSE</stp>
        <stp>[Crispin Spreadsheet.xlsx]OEI!R427C6</stp>
        <tr r="F427" s="2"/>
      </tp>
      <tp>
        <v>24.09</v>
        <stp/>
        <stp>##V3_BDPV12</stp>
        <stp>PGS NO Equity</stp>
        <stp>PX_YEST_CLOSE</stp>
        <stp>[Crispin Spreadsheet.xlsx]OEI!R312C6</stp>
        <tr r="F312" s="2"/>
      </tp>
      <tp>
        <v>2.9630000000000001</v>
        <stp/>
        <stp>##V3_BDPV12</stp>
        <stp>EDP PL Equity</stp>
        <stp>PX_YEST_CLOSE</stp>
        <stp>[Crispin Spreadsheet.xlsx]OEI!R322C6</stp>
        <tr r="F322" s="2"/>
      </tp>
      <tp t="s">
        <v>USD</v>
        <stp/>
        <stp>##V3_BDPV12</stp>
        <stp>KNX US Equity</stp>
        <stp>CRNCY</stp>
        <stp>[Crispin Spreadsheet.xlsx]OEI!R649C4</stp>
        <tr r="D649" s="2"/>
      </tp>
      <tp t="s">
        <v>GBp</v>
        <stp/>
        <stp>##V3_BDPV12</stp>
        <stp>DRX LN Equity</stp>
        <stp>CRNCY</stp>
        <stp>[Crispin Spreadsheet.xlsx]OEI!R448C4</stp>
        <tr r="D448" s="2"/>
      </tp>
      <tp>
        <v>35.700000000000003</v>
        <stp/>
        <stp>##V3_BDPV12</stp>
        <stp>DPW GY Equity</stp>
        <stp>PX_YEST_CLOSE</stp>
        <stp>[Crispin Spreadsheet.xlsx]OEI!R153C6</stp>
        <tr r="F153" s="2"/>
      </tp>
      <tp t="s">
        <v>EUR</v>
        <stp/>
        <stp>##V3_BDPV12</stp>
        <stp>AMS SQ Equity</stp>
        <stp>CRNCY</stp>
        <stp>[Crispin Spreadsheet.xlsx]OEI!R338C4</stp>
        <tr r="D338" s="2"/>
      </tp>
      <tp t="s">
        <v>EUR</v>
        <stp/>
        <stp>##V3_BDPV12</stp>
        <stp>ADS GY Equity</stp>
        <stp>CRNCY</stp>
        <stp>[Crispin Spreadsheet.xlsx]OEI!R139C4</stp>
        <tr r="D139" s="2"/>
      </tp>
      <tp t="s">
        <v>CHF</v>
        <stp/>
        <stp>##V3_BDPV12</stp>
        <stp>CFR SW Equity</stp>
        <stp>CRNCY</stp>
        <stp>[Crispin Spreadsheet.xlsx]OEI!R375C4</stp>
        <tr r="D375" s="2"/>
      </tp>
      <tp>
        <v>440</v>
        <stp/>
        <stp>##V3_BDHV12</stp>
        <stp>VWS DC Equity</stp>
        <stp>PX_CLOSE_1D</stp>
        <stp>09/03/2018</stp>
        <stp>09/03/2018</stp>
        <stp>[Crispin Spreadsheet.xlsx]OEI!R65C28</stp>
        <tr r="AB65" s="2"/>
      </tp>
      <tp>
        <v>7.3</v>
        <stp/>
        <stp>##V3_BDPV12</stp>
        <stp>OTE1V FH Equity</stp>
        <stp>LAST_PRICE</stp>
        <stp>[Crispin Spreadsheet.xlsx]OEI!R75C7</stp>
        <tr r="G75" s="2"/>
      </tp>
      <tp>
        <v>32.5</v>
        <stp/>
        <stp>##V3_BDHV12</stp>
        <stp>RBI AV Equity</stp>
        <stp>PX_CLOSE_1D</stp>
        <stp>09/03/2018</stp>
        <stp>09/03/2018</stp>
        <stp>[Crispin Spreadsheet.xlsx]OEI!R29C28</stp>
        <tr r="AB29" s="2"/>
      </tp>
      <tp>
        <v>46.255000000000003</v>
        <stp/>
        <stp>##V3_BDPV12</stp>
        <stp>FP FP Equity</stp>
        <stp>PX_YEST_CLOSE</stp>
        <stp>[Crispin Spreadsheet.xlsx]OEI!R129C6</stp>
        <tr r="F129" s="2"/>
      </tp>
      <tp t="s">
        <v>USD</v>
        <stp/>
        <stp>##V3_BDPV12</stp>
        <stp>K US Equity</stp>
        <stp>CRNCY</stp>
        <stp>[Crispin Spreadsheet.xlsx]OEI!R647C4</stp>
        <tr r="D647" s="2"/>
      </tp>
      <tp>
        <v>61.62</v>
        <stp/>
        <stp>##V3_BDPV12</stp>
        <stp>JM SP Equity</stp>
        <stp>PX_YEST_CLOSE</stp>
        <stp>[Crispin Spreadsheet.xlsx]OEI!R325C6</stp>
        <tr r="F325" s="2"/>
      </tp>
      <tp>
        <v>455.75</v>
        <stp/>
        <stp>##V3_BDPV12</stp>
        <stp>W A Comdty</stp>
        <stp>PX_YEST_CLOSE</stp>
        <stp>[Crispin Spreadsheet.xlsx]OEI!R718C6</stp>
        <tr r="F718" s="2"/>
      </tp>
      <tp>
        <v>122.10000000000001</v>
        <stp/>
        <stp>##V3_BDPV12</stp>
        <stp>G A Comdty</stp>
        <stp>PX_YEST_CLOSE</stp>
        <stp>[Crispin Spreadsheet.xlsx]OEI!R708C6</stp>
        <tr r="F708" s="2"/>
      </tp>
      <tp>
        <v>1</v>
        <stp/>
        <stp>##V3_BDPV12</stp>
        <stp>EURUSD Curncy</stp>
        <stp>QUOTE_FACTOR</stp>
        <stp>[Crispin Spreadsheet.xlsx]OEI!R802C12</stp>
        <tr r="L802" s="2"/>
      </tp>
      <tp>
        <v>1</v>
        <stp/>
        <stp>##V3_BDPV12</stp>
        <stp>EURUSD Curncy</stp>
        <stp>QUOTE_FACTOR</stp>
        <stp>[Crispin Spreadsheet.xlsx]OEI!R801C12</stp>
        <tr r="L801" s="2"/>
      </tp>
      <tp>
        <v>1</v>
        <stp/>
        <stp>##V3_BDPV12</stp>
        <stp>EURSGD Curncy</stp>
        <stp>QUOTE_FACTOR</stp>
        <stp>[Crispin Spreadsheet.xlsx]OEI!R326C12</stp>
        <tr r="L326" s="2"/>
      </tp>
      <tp>
        <v>1</v>
        <stp/>
        <stp>##V3_BDPV12</stp>
        <stp>EURUSD Curncy</stp>
        <stp>QUOTE_FACTOR</stp>
        <stp>[Crispin Spreadsheet.xlsx]OEI!R325C12</stp>
        <tr r="L325" s="2"/>
      </tp>
      <tp>
        <v>1</v>
        <stp/>
        <stp>##V3_BDPV12</stp>
        <stp>EURUSD Curncy</stp>
        <stp>QUOTE_FACTOR</stp>
        <stp>[Crispin Spreadsheet.xlsx]OEI!R213C12</stp>
        <tr r="L213" s="2"/>
      </tp>
      <tp>
        <v>1</v>
        <stp/>
        <stp>##V3_BDPV12</stp>
        <stp>EURHKD Curncy</stp>
        <stp>QUOTE_FACTOR</stp>
        <stp>[Crispin Spreadsheet.xlsx]OEI!R202C12</stp>
        <tr r="L202" s="2"/>
      </tp>
      <tp>
        <v>1</v>
        <stp/>
        <stp>##V3_BDPV12</stp>
        <stp>EURHKD Curncy</stp>
        <stp>QUOTE_FACTOR</stp>
        <stp>[Crispin Spreadsheet.xlsx]OEI!R203C12</stp>
        <tr r="L203" s="2"/>
      </tp>
      <tp>
        <v>1</v>
        <stp/>
        <stp>##V3_BDPV12</stp>
        <stp>EURHKD Curncy</stp>
        <stp>QUOTE_FACTOR</stp>
        <stp>[Crispin Spreadsheet.xlsx]OEI!R200C12</stp>
        <tr r="L200" s="2"/>
      </tp>
      <tp>
        <v>1</v>
        <stp/>
        <stp>##V3_BDPV12</stp>
        <stp>EURHKD Curncy</stp>
        <stp>QUOTE_FACTOR</stp>
        <stp>[Crispin Spreadsheet.xlsx]OEI!R201C12</stp>
        <tr r="L201" s="2"/>
      </tp>
      <tp>
        <v>1</v>
        <stp/>
        <stp>##V3_BDPV12</stp>
        <stp>EURHKD Curncy</stp>
        <stp>QUOTE_FACTOR</stp>
        <stp>[Crispin Spreadsheet.xlsx]OEI!R204C12</stp>
        <tr r="L204" s="2"/>
      </tp>
      <tp>
        <v>1</v>
        <stp/>
        <stp>##V3_BDPV12</stp>
        <stp>EURUSD Curncy</stp>
        <stp>QUOTE_FACTOR</stp>
        <stp>[Crispin Spreadsheet.xlsx]OEI!R189C12</stp>
        <tr r="L189" s="2"/>
      </tp>
      <tp>
        <v>1</v>
        <stp/>
        <stp>##V3_BDPV12</stp>
        <stp>EURHKD Curncy</stp>
        <stp>QUOTE_FACTOR</stp>
        <stp>[Crispin Spreadsheet.xlsx]OEI!R198C12</stp>
        <tr r="L198" s="2"/>
      </tp>
      <tp>
        <v>1</v>
        <stp/>
        <stp>##V3_BDPV12</stp>
        <stp>EURHKD Curncy</stp>
        <stp>QUOTE_FACTOR</stp>
        <stp>[Crispin Spreadsheet.xlsx]OEI!R199C12</stp>
        <tr r="L199" s="2"/>
      </tp>
      <tp>
        <v>1</v>
        <stp/>
        <stp>##V3_BDPV12</stp>
        <stp>EURHKD Curncy</stp>
        <stp>QUOTE_FACTOR</stp>
        <stp>[Crispin Spreadsheet.xlsx]OEI!R192C12</stp>
        <tr r="L192" s="2"/>
      </tp>
      <tp>
        <v>1</v>
        <stp/>
        <stp>##V3_BDPV12</stp>
        <stp>EURHKD Curncy</stp>
        <stp>QUOTE_FACTOR</stp>
        <stp>[Crispin Spreadsheet.xlsx]OEI!R193C12</stp>
        <tr r="L193" s="2"/>
      </tp>
      <tp>
        <v>1</v>
        <stp/>
        <stp>##V3_BDPV12</stp>
        <stp>EURHKD Curncy</stp>
        <stp>QUOTE_FACTOR</stp>
        <stp>[Crispin Spreadsheet.xlsx]OEI!R196C12</stp>
        <tr r="L196" s="2"/>
      </tp>
      <tp>
        <v>1</v>
        <stp/>
        <stp>##V3_BDPV12</stp>
        <stp>EURHKD Curncy</stp>
        <stp>QUOTE_FACTOR</stp>
        <stp>[Crispin Spreadsheet.xlsx]OEI!R197C12</stp>
        <tr r="L197" s="2"/>
      </tp>
      <tp>
        <v>1</v>
        <stp/>
        <stp>##V3_BDPV12</stp>
        <stp>EURHKD Curncy</stp>
        <stp>QUOTE_FACTOR</stp>
        <stp>[Crispin Spreadsheet.xlsx]OEI!R194C12</stp>
        <tr r="L194" s="2"/>
      </tp>
      <tp>
        <v>1</v>
        <stp/>
        <stp>##V3_BDPV12</stp>
        <stp>EURHKD Curncy</stp>
        <stp>QUOTE_FACTOR</stp>
        <stp>[Crispin Spreadsheet.xlsx]OEI!R195C12</stp>
        <tr r="L195" s="2"/>
      </tp>
      <tp>
        <v>1</v>
        <stp/>
        <stp>##V3_BDPV12</stp>
        <stp>EURUSD Curncy</stp>
        <stp>QUOTE_FACTOR</stp>
        <stp>[Crispin Spreadsheet.xlsx]OEI!R785C12</stp>
        <tr r="L785" s="2"/>
      </tp>
      <tp>
        <v>1</v>
        <stp/>
        <stp>##V3_BDPV12</stp>
        <stp>EURUSD Curncy</stp>
        <stp>QUOTE_FACTOR</stp>
        <stp>[Crispin Spreadsheet.xlsx]OEI!R788C12</stp>
        <tr r="L788" s="2"/>
      </tp>
      <tp>
        <v>1</v>
        <stp/>
        <stp>##V3_BDPV12</stp>
        <stp>EURUSD Curncy</stp>
        <stp>QUOTE_FACTOR</stp>
        <stp>[Crispin Spreadsheet.xlsx]OEI!R792C12</stp>
        <tr r="L792" s="2"/>
      </tp>
      <tp>
        <v>1</v>
        <stp/>
        <stp>##V3_BDPV12</stp>
        <stp>EURUSD Curncy</stp>
        <stp>QUOTE_FACTOR</stp>
        <stp>[Crispin Spreadsheet.xlsx]OEI!R793C12</stp>
        <tr r="L793" s="2"/>
      </tp>
      <tp>
        <v>1</v>
        <stp/>
        <stp>##V3_BDPV12</stp>
        <stp>EURUSD Curncy</stp>
        <stp>QUOTE_FACTOR</stp>
        <stp>[Crispin Spreadsheet.xlsx]OEI!R790C12</stp>
        <tr r="L790" s="2"/>
      </tp>
      <tp>
        <v>1</v>
        <stp/>
        <stp>##V3_BDPV12</stp>
        <stp>EURUSD Curncy</stp>
        <stp>QUOTE_FACTOR</stp>
        <stp>[Crispin Spreadsheet.xlsx]OEI!R791C12</stp>
        <tr r="L791" s="2"/>
      </tp>
      <tp>
        <v>1</v>
        <stp/>
        <stp>##V3_BDPV12</stp>
        <stp>EURUSD Curncy</stp>
        <stp>QUOTE_FACTOR</stp>
        <stp>[Crispin Spreadsheet.xlsx]OEI!R796C12</stp>
        <tr r="L796" s="2"/>
      </tp>
      <tp>
        <v>1</v>
        <stp/>
        <stp>##V3_BDPV12</stp>
        <stp>EURUSD Curncy</stp>
        <stp>QUOTE_FACTOR</stp>
        <stp>[Crispin Spreadsheet.xlsx]OEI!R797C12</stp>
        <tr r="L797" s="2"/>
      </tp>
      <tp>
        <v>1</v>
        <stp/>
        <stp>##V3_BDPV12</stp>
        <stp>EURUSD Curncy</stp>
        <stp>QUOTE_FACTOR</stp>
        <stp>[Crispin Spreadsheet.xlsx]OEI!R794C12</stp>
        <tr r="L794" s="2"/>
      </tp>
      <tp>
        <v>1</v>
        <stp/>
        <stp>##V3_BDPV12</stp>
        <stp>EURUSD Curncy</stp>
        <stp>QUOTE_FACTOR</stp>
        <stp>[Crispin Spreadsheet.xlsx]OEI!R795C12</stp>
        <tr r="L795" s="2"/>
      </tp>
      <tp>
        <v>1</v>
        <stp/>
        <stp>##V3_BDPV12</stp>
        <stp>EURUSD Curncy</stp>
        <stp>QUOTE_FACTOR</stp>
        <stp>[Crispin Spreadsheet.xlsx]OEI!R798C12</stp>
        <tr r="L798" s="2"/>
      </tp>
      <tp>
        <v>1</v>
        <stp/>
        <stp>##V3_BDPV12</stp>
        <stp>EURUSD Curncy</stp>
        <stp>QUOTE_FACTOR</stp>
        <stp>[Crispin Spreadsheet.xlsx]OEI!R763C12</stp>
        <tr r="L763" s="2"/>
      </tp>
      <tp>
        <v>1</v>
        <stp/>
        <stp>##V3_BDPV12</stp>
        <stp>EURUSD Curncy</stp>
        <stp>QUOTE_FACTOR</stp>
        <stp>[Crispin Spreadsheet.xlsx]OEI!R766C12</stp>
        <tr r="L766" s="2"/>
      </tp>
      <tp>
        <v>1</v>
        <stp/>
        <stp>##V3_BDPV12</stp>
        <stp>EURUSD Curncy</stp>
        <stp>QUOTE_FACTOR</stp>
        <stp>[Crispin Spreadsheet.xlsx]OEI!R767C12</stp>
        <tr r="L767" s="2"/>
      </tp>
      <tp>
        <v>1</v>
        <stp/>
        <stp>##V3_BDPV12</stp>
        <stp>EURUSD Curncy</stp>
        <stp>QUOTE_FACTOR</stp>
        <stp>[Crispin Spreadsheet.xlsx]OEI!R768C12</stp>
        <tr r="L768" s="2"/>
      </tp>
      <tp>
        <v>1</v>
        <stp/>
        <stp>##V3_BDPV12</stp>
        <stp>EURUSD Curncy</stp>
        <stp>QUOTE_FACTOR</stp>
        <stp>[Crispin Spreadsheet.xlsx]OEI!R772C12</stp>
        <tr r="L772" s="2"/>
      </tp>
      <tp>
        <v>1</v>
        <stp/>
        <stp>##V3_BDPV12</stp>
        <stp>EURUSD Curncy</stp>
        <stp>QUOTE_FACTOR</stp>
        <stp>[Crispin Spreadsheet.xlsx]OEI!R773C12</stp>
        <tr r="L773" s="2"/>
      </tp>
      <tp>
        <v>1</v>
        <stp/>
        <stp>##V3_BDPV12</stp>
        <stp>EURUSD Curncy</stp>
        <stp>QUOTE_FACTOR</stp>
        <stp>[Crispin Spreadsheet.xlsx]OEI!R770C12</stp>
        <tr r="L770" s="2"/>
      </tp>
      <tp>
        <v>1</v>
        <stp/>
        <stp>##V3_BDPV12</stp>
        <stp>EURUSD Curncy</stp>
        <stp>QUOTE_FACTOR</stp>
        <stp>[Crispin Spreadsheet.xlsx]OEI!R771C12</stp>
        <tr r="L771" s="2"/>
      </tp>
      <tp>
        <v>1</v>
        <stp/>
        <stp>##V3_BDPV12</stp>
        <stp>EURUSD Curncy</stp>
        <stp>QUOTE_FACTOR</stp>
        <stp>[Crispin Spreadsheet.xlsx]OEI!R775C12</stp>
        <tr r="L775" s="2"/>
      </tp>
      <tp>
        <v>1</v>
        <stp/>
        <stp>##V3_BDPV12</stp>
        <stp>EURUSD Curncy</stp>
        <stp>QUOTE_FACTOR</stp>
        <stp>[Crispin Spreadsheet.xlsx]OEI!R778C12</stp>
        <tr r="L778" s="2"/>
      </tp>
      <tp>
        <v>1</v>
        <stp/>
        <stp>##V3_BDPV12</stp>
        <stp>EURUSD Curncy</stp>
        <stp>QUOTE_FACTOR</stp>
        <stp>[Crispin Spreadsheet.xlsx]OEI!R779C12</stp>
        <tr r="L779" s="2"/>
      </tp>
      <tp>
        <v>1</v>
        <stp/>
        <stp>##V3_BDPV12</stp>
        <stp>EURUSD Curncy</stp>
        <stp>QUOTE_FACTOR</stp>
        <stp>[Crispin Spreadsheet.xlsx]OEI!R747C12</stp>
        <tr r="L747" s="2"/>
      </tp>
      <tp>
        <v>1</v>
        <stp/>
        <stp>##V3_BDPV12</stp>
        <stp>EURUSD Curncy</stp>
        <stp>QUOTE_FACTOR</stp>
        <stp>[Crispin Spreadsheet.xlsx]OEI!R752C12</stp>
        <tr r="L752" s="2"/>
      </tp>
      <tp>
        <v>1</v>
        <stp/>
        <stp>##V3_BDPV12</stp>
        <stp>EURUSD Curncy</stp>
        <stp>QUOTE_FACTOR</stp>
        <stp>[Crispin Spreadsheet.xlsx]OEI!R753C12</stp>
        <tr r="L753" s="2"/>
      </tp>
      <tp>
        <v>1</v>
        <stp/>
        <stp>##V3_BDPV12</stp>
        <stp>EURUSD Curncy</stp>
        <stp>QUOTE_FACTOR</stp>
        <stp>[Crispin Spreadsheet.xlsx]OEI!R751C12</stp>
        <tr r="L751" s="2"/>
      </tp>
      <tp>
        <v>1</v>
        <stp/>
        <stp>##V3_BDPV12</stp>
        <stp>EURUSD Curncy</stp>
        <stp>QUOTE_FACTOR</stp>
        <stp>[Crispin Spreadsheet.xlsx]OEI!R758C12</stp>
        <tr r="L758" s="2"/>
      </tp>
      <tp>
        <v>1</v>
        <stp/>
        <stp>##V3_BDPV12</stp>
        <stp>EURUSD Curncy</stp>
        <stp>QUOTE_FACTOR</stp>
        <stp>[Crispin Spreadsheet.xlsx]OEI!R759C12</stp>
        <tr r="L759" s="2"/>
      </tp>
      <tp>
        <v>1</v>
        <stp/>
        <stp>##V3_BDPV12</stp>
        <stp>EURUSD Curncy</stp>
        <stp>QUOTE_FACTOR</stp>
        <stp>[Crispin Spreadsheet.xlsx]OEI!R722C12</stp>
        <tr r="L722" s="2"/>
      </tp>
      <tp>
        <v>1</v>
        <stp/>
        <stp>##V3_BDPV12</stp>
        <stp>EURUSD Curncy</stp>
        <stp>QUOTE_FACTOR</stp>
        <stp>[Crispin Spreadsheet.xlsx]OEI!R723C12</stp>
        <tr r="L723" s="2"/>
      </tp>
      <tp>
        <v>1</v>
        <stp/>
        <stp>##V3_BDPV12</stp>
        <stp>EURUSD Curncy</stp>
        <stp>QUOTE_FACTOR</stp>
        <stp>[Crispin Spreadsheet.xlsx]OEI!R720C12</stp>
        <tr r="L720" s="2"/>
      </tp>
      <tp>
        <v>1</v>
        <stp/>
        <stp>##V3_BDPV12</stp>
        <stp>EURUSD Curncy</stp>
        <stp>QUOTE_FACTOR</stp>
        <stp>[Crispin Spreadsheet.xlsx]OEI!R721C12</stp>
        <tr r="L721" s="2"/>
      </tp>
      <tp>
        <v>1</v>
        <stp/>
        <stp>##V3_BDPV12</stp>
        <stp>EURUSD Curncy</stp>
        <stp>QUOTE_FACTOR</stp>
        <stp>[Crispin Spreadsheet.xlsx]OEI!R725C12</stp>
        <tr r="L725" s="2"/>
      </tp>
      <tp>
        <v>1</v>
        <stp/>
        <stp>##V3_BDPV12</stp>
        <stp>EURUSD Curncy</stp>
        <stp>QUOTE_FACTOR</stp>
        <stp>[Crispin Spreadsheet.xlsx]OEI!R732C12</stp>
        <tr r="L732" s="2"/>
      </tp>
      <tp>
        <v>1</v>
        <stp/>
        <stp>##V3_BDPV12</stp>
        <stp>EURUSD Curncy</stp>
        <stp>QUOTE_FACTOR</stp>
        <stp>[Crispin Spreadsheet.xlsx]OEI!R731C12</stp>
        <tr r="L731" s="2"/>
      </tp>
      <tp>
        <v>1</v>
        <stp/>
        <stp>##V3_BDPV12</stp>
        <stp>EURUSD Curncy</stp>
        <stp>QUOTE_FACTOR</stp>
        <stp>[Crispin Spreadsheet.xlsx]OEI!R736C12</stp>
        <tr r="L736" s="2"/>
      </tp>
      <tp>
        <v>1</v>
        <stp/>
        <stp>##V3_BDPV12</stp>
        <stp>EURUSD Curncy</stp>
        <stp>QUOTE_FACTOR</stp>
        <stp>[Crispin Spreadsheet.xlsx]OEI!R737C12</stp>
        <tr r="L737" s="2"/>
      </tp>
      <tp>
        <v>1</v>
        <stp/>
        <stp>##V3_BDPV12</stp>
        <stp>EURUSD Curncy</stp>
        <stp>QUOTE_FACTOR</stp>
        <stp>[Crispin Spreadsheet.xlsx]OEI!R734C12</stp>
        <tr r="L734" s="2"/>
      </tp>
      <tp>
        <v>1</v>
        <stp/>
        <stp>##V3_BDPV12</stp>
        <stp>EURUSD Curncy</stp>
        <stp>QUOTE_FACTOR</stp>
        <stp>[Crispin Spreadsheet.xlsx]OEI!R735C12</stp>
        <tr r="L735" s="2"/>
      </tp>
      <tp>
        <v>1</v>
        <stp/>
        <stp>##V3_BDPV12</stp>
        <stp>EURUSD Curncy</stp>
        <stp>QUOTE_FACTOR</stp>
        <stp>[Crispin Spreadsheet.xlsx]OEI!R702C12</stp>
        <tr r="L702" s="2"/>
      </tp>
      <tp>
        <v>1</v>
        <stp/>
        <stp>##V3_BDPV12</stp>
        <stp>EURUSD Curncy</stp>
        <stp>QUOTE_FACTOR</stp>
        <stp>[Crispin Spreadsheet.xlsx]OEI!R703C12</stp>
        <tr r="L703" s="2"/>
      </tp>
      <tp>
        <v>1</v>
        <stp/>
        <stp>##V3_BDPV12</stp>
        <stp>EURUSD Curncy</stp>
        <stp>QUOTE_FACTOR</stp>
        <stp>[Crispin Spreadsheet.xlsx]OEI!R700C12</stp>
        <tr r="L700" s="2"/>
      </tp>
      <tp>
        <v>1</v>
        <stp/>
        <stp>##V3_BDPV12</stp>
        <stp>EURUSD Curncy</stp>
        <stp>QUOTE_FACTOR</stp>
        <stp>[Crispin Spreadsheet.xlsx]OEI!R701C12</stp>
        <tr r="L701" s="2"/>
      </tp>
      <tp>
        <v>1</v>
        <stp/>
        <stp>##V3_BDPV12</stp>
        <stp>EURUSD Curncy</stp>
        <stp>QUOTE_FACTOR</stp>
        <stp>[Crispin Spreadsheet.xlsx]OEI!R712C12</stp>
        <tr r="L712" s="2"/>
      </tp>
      <tp>
        <v>1</v>
        <stp/>
        <stp>##V3_BDPV12</stp>
        <stp>EURUSD Curncy</stp>
        <stp>QUOTE_FACTOR</stp>
        <stp>[Crispin Spreadsheet.xlsx]OEI!R716C12</stp>
        <tr r="L716" s="2"/>
      </tp>
      <tp>
        <v>1</v>
        <stp/>
        <stp>##V3_BDPV12</stp>
        <stp>EURUSD Curncy</stp>
        <stp>QUOTE_FACTOR</stp>
        <stp>[Crispin Spreadsheet.xlsx]OEI!R717C12</stp>
        <tr r="L717" s="2"/>
      </tp>
      <tp>
        <v>1</v>
        <stp/>
        <stp>##V3_BDPV12</stp>
        <stp>EURUSD Curncy</stp>
        <stp>QUOTE_FACTOR</stp>
        <stp>[Crispin Spreadsheet.xlsx]OEI!R714C12</stp>
        <tr r="L714" s="2"/>
      </tp>
      <tp>
        <v>1</v>
        <stp/>
        <stp>##V3_BDPV12</stp>
        <stp>EURUSD Curncy</stp>
        <stp>QUOTE_FACTOR</stp>
        <stp>[Crispin Spreadsheet.xlsx]OEI!R715C12</stp>
        <tr r="L715" s="2"/>
      </tp>
      <tp>
        <v>1</v>
        <stp/>
        <stp>##V3_BDPV12</stp>
        <stp>EURUSD Curncy</stp>
        <stp>QUOTE_FACTOR</stp>
        <stp>[Crispin Spreadsheet.xlsx]OEI!R718C12</stp>
        <tr r="L718" s="2"/>
      </tp>
      <tp>
        <v>1</v>
        <stp/>
        <stp>##V3_BDPV12</stp>
        <stp>EURUSD Curncy</stp>
        <stp>QUOTE_FACTOR</stp>
        <stp>[Crispin Spreadsheet.xlsx]OEI!R719C12</stp>
        <tr r="L719" s="2"/>
      </tp>
      <tp>
        <v>1</v>
        <stp/>
        <stp>##V3_BDPV12</stp>
        <stp>EURAUD Curncy</stp>
        <stp>QUOTE_FACTOR</stp>
        <stp>[Crispin Spreadsheet.xlsx]OEI!R729C12</stp>
        <tr r="L729" s="2"/>
      </tp>
      <tp>
        <v>1</v>
        <stp/>
        <stp>##V3_BDPV12</stp>
        <stp>EURUSD Curncy</stp>
        <stp>QUOTE_FACTOR</stp>
        <stp>[Crispin Spreadsheet.xlsx]OEI!R682C12</stp>
        <tr r="L682" s="2"/>
      </tp>
      <tp>
        <v>1</v>
        <stp/>
        <stp>##V3_BDPV12</stp>
        <stp>EURUSD Curncy</stp>
        <stp>QUOTE_FACTOR</stp>
        <stp>[Crispin Spreadsheet.xlsx]OEI!R683C12</stp>
        <tr r="L683" s="2"/>
      </tp>
      <tp>
        <v>1</v>
        <stp/>
        <stp>##V3_BDPV12</stp>
        <stp>EURUSD Curncy</stp>
        <stp>QUOTE_FACTOR</stp>
        <stp>[Crispin Spreadsheet.xlsx]OEI!R680C12</stp>
        <tr r="L680" s="2"/>
      </tp>
      <tp>
        <v>1</v>
        <stp/>
        <stp>##V3_BDPV12</stp>
        <stp>EURUSD Curncy</stp>
        <stp>QUOTE_FACTOR</stp>
        <stp>[Crispin Spreadsheet.xlsx]OEI!R681C12</stp>
        <tr r="L681" s="2"/>
      </tp>
      <tp>
        <v>1</v>
        <stp/>
        <stp>##V3_BDPV12</stp>
        <stp>EURUSD Curncy</stp>
        <stp>QUOTE_FACTOR</stp>
        <stp>[Crispin Spreadsheet.xlsx]OEI!R686C12</stp>
        <tr r="L686" s="2"/>
      </tp>
      <tp>
        <v>1</v>
        <stp/>
        <stp>##V3_BDPV12</stp>
        <stp>EURUSD Curncy</stp>
        <stp>QUOTE_FACTOR</stp>
        <stp>[Crispin Spreadsheet.xlsx]OEI!R687C12</stp>
        <tr r="L687" s="2"/>
      </tp>
      <tp>
        <v>1</v>
        <stp/>
        <stp>##V3_BDPV12</stp>
        <stp>EURUSD Curncy</stp>
        <stp>QUOTE_FACTOR</stp>
        <stp>[Crispin Spreadsheet.xlsx]OEI!R684C12</stp>
        <tr r="L684" s="2"/>
      </tp>
      <tp>
        <v>1</v>
        <stp/>
        <stp>##V3_BDPV12</stp>
        <stp>EURUSD Curncy</stp>
        <stp>QUOTE_FACTOR</stp>
        <stp>[Crispin Spreadsheet.xlsx]OEI!R685C12</stp>
        <tr r="L685" s="2"/>
      </tp>
      <tp>
        <v>1</v>
        <stp/>
        <stp>##V3_BDPV12</stp>
        <stp>EURUSD Curncy</stp>
        <stp>QUOTE_FACTOR</stp>
        <stp>[Crispin Spreadsheet.xlsx]OEI!R688C12</stp>
        <tr r="L688" s="2"/>
      </tp>
      <tp>
        <v>1</v>
        <stp/>
        <stp>##V3_BDPV12</stp>
        <stp>EURUSD Curncy</stp>
        <stp>QUOTE_FACTOR</stp>
        <stp>[Crispin Spreadsheet.xlsx]OEI!R689C12</stp>
        <tr r="L689" s="2"/>
      </tp>
      <tp>
        <v>1</v>
        <stp/>
        <stp>##V3_BDPV12</stp>
        <stp>EURUSD Curncy</stp>
        <stp>QUOTE_FACTOR</stp>
        <stp>[Crispin Spreadsheet.xlsx]OEI!R692C12</stp>
        <tr r="L692" s="2"/>
      </tp>
      <tp>
        <v>1</v>
        <stp/>
        <stp>##V3_BDPV12</stp>
        <stp>EURUSD Curncy</stp>
        <stp>QUOTE_FACTOR</stp>
        <stp>[Crispin Spreadsheet.xlsx]OEI!R693C12</stp>
        <tr r="L693" s="2"/>
      </tp>
      <tp>
        <v>1</v>
        <stp/>
        <stp>##V3_BDPV12</stp>
        <stp>EURUSD Curncy</stp>
        <stp>QUOTE_FACTOR</stp>
        <stp>[Crispin Spreadsheet.xlsx]OEI!R690C12</stp>
        <tr r="L690" s="2"/>
      </tp>
      <tp>
        <v>1</v>
        <stp/>
        <stp>##V3_BDPV12</stp>
        <stp>EURUSD Curncy</stp>
        <stp>QUOTE_FACTOR</stp>
        <stp>[Crispin Spreadsheet.xlsx]OEI!R691C12</stp>
        <tr r="L691" s="2"/>
      </tp>
      <tp>
        <v>1</v>
        <stp/>
        <stp>##V3_BDPV12</stp>
        <stp>EURUSD Curncy</stp>
        <stp>QUOTE_FACTOR</stp>
        <stp>[Crispin Spreadsheet.xlsx]OEI!R696C12</stp>
        <tr r="L696" s="2"/>
      </tp>
      <tp>
        <v>1</v>
        <stp/>
        <stp>##V3_BDPV12</stp>
        <stp>EURUSD Curncy</stp>
        <stp>QUOTE_FACTOR</stp>
        <stp>[Crispin Spreadsheet.xlsx]OEI!R697C12</stp>
        <tr r="L697" s="2"/>
      </tp>
      <tp>
        <v>1</v>
        <stp/>
        <stp>##V3_BDPV12</stp>
        <stp>EURUSD Curncy</stp>
        <stp>QUOTE_FACTOR</stp>
        <stp>[Crispin Spreadsheet.xlsx]OEI!R694C12</stp>
        <tr r="L694" s="2"/>
      </tp>
      <tp>
        <v>1</v>
        <stp/>
        <stp>##V3_BDPV12</stp>
        <stp>EURUSD Curncy</stp>
        <stp>QUOTE_FACTOR</stp>
        <stp>[Crispin Spreadsheet.xlsx]OEI!R695C12</stp>
        <tr r="L695" s="2"/>
      </tp>
      <tp>
        <v>1</v>
        <stp/>
        <stp>##V3_BDPV12</stp>
        <stp>EURUSD Curncy</stp>
        <stp>QUOTE_FACTOR</stp>
        <stp>[Crispin Spreadsheet.xlsx]OEI!R698C12</stp>
        <tr r="L698" s="2"/>
      </tp>
      <tp>
        <v>1</v>
        <stp/>
        <stp>##V3_BDPV12</stp>
        <stp>EURUSD Curncy</stp>
        <stp>QUOTE_FACTOR</stp>
        <stp>[Crispin Spreadsheet.xlsx]OEI!R699C12</stp>
        <tr r="L699" s="2"/>
      </tp>
      <tp>
        <v>1</v>
        <stp/>
        <stp>##V3_BDPV12</stp>
        <stp>EURUSD Curncy</stp>
        <stp>QUOTE_FACTOR</stp>
        <stp>[Crispin Spreadsheet.xlsx]OEI!R662C12</stp>
        <tr r="L662" s="2"/>
      </tp>
      <tp>
        <v>1</v>
        <stp/>
        <stp>##V3_BDPV12</stp>
        <stp>EURUSD Curncy</stp>
        <stp>QUOTE_FACTOR</stp>
        <stp>[Crispin Spreadsheet.xlsx]OEI!R663C12</stp>
        <tr r="L663" s="2"/>
      </tp>
      <tp>
        <v>1</v>
        <stp/>
        <stp>##V3_BDPV12</stp>
        <stp>EURUSD Curncy</stp>
        <stp>QUOTE_FACTOR</stp>
        <stp>[Crispin Spreadsheet.xlsx]OEI!R660C12</stp>
        <tr r="L660" s="2"/>
      </tp>
      <tp>
        <v>1</v>
        <stp/>
        <stp>##V3_BDPV12</stp>
        <stp>EURUSD Curncy</stp>
        <stp>QUOTE_FACTOR</stp>
        <stp>[Crispin Spreadsheet.xlsx]OEI!R661C12</stp>
        <tr r="L661" s="2"/>
      </tp>
      <tp>
        <v>1</v>
        <stp/>
        <stp>##V3_BDPV12</stp>
        <stp>EURUSD Curncy</stp>
        <stp>QUOTE_FACTOR</stp>
        <stp>[Crispin Spreadsheet.xlsx]OEI!R666C12</stp>
        <tr r="L666" s="2"/>
      </tp>
      <tp>
        <v>1</v>
        <stp/>
        <stp>##V3_BDPV12</stp>
        <stp>EURUSD Curncy</stp>
        <stp>QUOTE_FACTOR</stp>
        <stp>[Crispin Spreadsheet.xlsx]OEI!R667C12</stp>
        <tr r="L667" s="2"/>
      </tp>
      <tp>
        <v>1</v>
        <stp/>
        <stp>##V3_BDPV12</stp>
        <stp>EURUSD Curncy</stp>
        <stp>QUOTE_FACTOR</stp>
        <stp>[Crispin Spreadsheet.xlsx]OEI!R664C12</stp>
        <tr r="L664" s="2"/>
      </tp>
      <tp>
        <v>1</v>
        <stp/>
        <stp>##V3_BDPV12</stp>
        <stp>EURUSD Curncy</stp>
        <stp>QUOTE_FACTOR</stp>
        <stp>[Crispin Spreadsheet.xlsx]OEI!R665C12</stp>
        <tr r="L665" s="2"/>
      </tp>
      <tp>
        <v>1</v>
        <stp/>
        <stp>##V3_BDPV12</stp>
        <stp>EURUSD Curncy</stp>
        <stp>QUOTE_FACTOR</stp>
        <stp>[Crispin Spreadsheet.xlsx]OEI!R668C12</stp>
        <tr r="L668" s="2"/>
      </tp>
      <tp>
        <v>1</v>
        <stp/>
        <stp>##V3_BDPV12</stp>
        <stp>EURUSD Curncy</stp>
        <stp>QUOTE_FACTOR</stp>
        <stp>[Crispin Spreadsheet.xlsx]OEI!R669C12</stp>
        <tr r="L669" s="2"/>
      </tp>
      <tp>
        <v>1</v>
        <stp/>
        <stp>##V3_BDPV12</stp>
        <stp>EURUSD Curncy</stp>
        <stp>QUOTE_FACTOR</stp>
        <stp>[Crispin Spreadsheet.xlsx]OEI!R672C12</stp>
        <tr r="L672" s="2"/>
      </tp>
      <tp>
        <v>1</v>
        <stp/>
        <stp>##V3_BDPV12</stp>
        <stp>EURUSD Curncy</stp>
        <stp>QUOTE_FACTOR</stp>
        <stp>[Crispin Spreadsheet.xlsx]OEI!R673C12</stp>
        <tr r="L673" s="2"/>
      </tp>
      <tp>
        <v>1</v>
        <stp/>
        <stp>##V3_BDPV12</stp>
        <stp>EURUSD Curncy</stp>
        <stp>QUOTE_FACTOR</stp>
        <stp>[Crispin Spreadsheet.xlsx]OEI!R670C12</stp>
        <tr r="L670" s="2"/>
      </tp>
      <tp>
        <v>1</v>
        <stp/>
        <stp>##V3_BDPV12</stp>
        <stp>EURUSD Curncy</stp>
        <stp>QUOTE_FACTOR</stp>
        <stp>[Crispin Spreadsheet.xlsx]OEI!R671C12</stp>
        <tr r="L671" s="2"/>
      </tp>
      <tp>
        <v>1</v>
        <stp/>
        <stp>##V3_BDPV12</stp>
        <stp>EURUSD Curncy</stp>
        <stp>QUOTE_FACTOR</stp>
        <stp>[Crispin Spreadsheet.xlsx]OEI!R676C12</stp>
        <tr r="L676" s="2"/>
      </tp>
      <tp>
        <v>1</v>
        <stp/>
        <stp>##V3_BDPV12</stp>
        <stp>EURUSD Curncy</stp>
        <stp>QUOTE_FACTOR</stp>
        <stp>[Crispin Spreadsheet.xlsx]OEI!R677C12</stp>
        <tr r="L677" s="2"/>
      </tp>
      <tp>
        <v>1</v>
        <stp/>
        <stp>##V3_BDPV12</stp>
        <stp>EURUSD Curncy</stp>
        <stp>QUOTE_FACTOR</stp>
        <stp>[Crispin Spreadsheet.xlsx]OEI!R674C12</stp>
        <tr r="L674" s="2"/>
      </tp>
      <tp>
        <v>1</v>
        <stp/>
        <stp>##V3_BDPV12</stp>
        <stp>EURUSD Curncy</stp>
        <stp>QUOTE_FACTOR</stp>
        <stp>[Crispin Spreadsheet.xlsx]OEI!R675C12</stp>
        <tr r="L675" s="2"/>
      </tp>
      <tp>
        <v>1</v>
        <stp/>
        <stp>##V3_BDPV12</stp>
        <stp>EURUSD Curncy</stp>
        <stp>QUOTE_FACTOR</stp>
        <stp>[Crispin Spreadsheet.xlsx]OEI!R678C12</stp>
        <tr r="L678" s="2"/>
      </tp>
      <tp>
        <v>1</v>
        <stp/>
        <stp>##V3_BDPV12</stp>
        <stp>EURUSD Curncy</stp>
        <stp>QUOTE_FACTOR</stp>
        <stp>[Crispin Spreadsheet.xlsx]OEI!R679C12</stp>
        <tr r="L679" s="2"/>
      </tp>
      <tp>
        <v>1</v>
        <stp/>
        <stp>##V3_BDPV12</stp>
        <stp>EURUSD Curncy</stp>
        <stp>QUOTE_FACTOR</stp>
        <stp>[Crispin Spreadsheet.xlsx]OEI!R642C12</stp>
        <tr r="L642" s="2"/>
      </tp>
      <tp>
        <v>1</v>
        <stp/>
        <stp>##V3_BDPV12</stp>
        <stp>EURUSD Curncy</stp>
        <stp>QUOTE_FACTOR</stp>
        <stp>[Crispin Spreadsheet.xlsx]OEI!R643C12</stp>
        <tr r="L643" s="2"/>
      </tp>
      <tp>
        <v>1</v>
        <stp/>
        <stp>##V3_BDPV12</stp>
        <stp>EURUSD Curncy</stp>
        <stp>QUOTE_FACTOR</stp>
        <stp>[Crispin Spreadsheet.xlsx]OEI!R640C12</stp>
        <tr r="L640" s="2"/>
      </tp>
      <tp>
        <v>1</v>
        <stp/>
        <stp>##V3_BDPV12</stp>
        <stp>EURUSD Curncy</stp>
        <stp>QUOTE_FACTOR</stp>
        <stp>[Crispin Spreadsheet.xlsx]OEI!R641C12</stp>
        <tr r="L641" s="2"/>
      </tp>
      <tp>
        <v>1</v>
        <stp/>
        <stp>##V3_BDPV12</stp>
        <stp>EURUSD Curncy</stp>
        <stp>QUOTE_FACTOR</stp>
        <stp>[Crispin Spreadsheet.xlsx]OEI!R646C12</stp>
        <tr r="L646" s="2"/>
      </tp>
      <tp>
        <v>1</v>
        <stp/>
        <stp>##V3_BDPV12</stp>
        <stp>EURUSD Curncy</stp>
        <stp>QUOTE_FACTOR</stp>
        <stp>[Crispin Spreadsheet.xlsx]OEI!R647C12</stp>
        <tr r="L647" s="2"/>
      </tp>
      <tp>
        <v>1</v>
        <stp/>
        <stp>##V3_BDPV12</stp>
        <stp>EURUSD Curncy</stp>
        <stp>QUOTE_FACTOR</stp>
        <stp>[Crispin Spreadsheet.xlsx]OEI!R644C12</stp>
        <tr r="L644" s="2"/>
      </tp>
      <tp>
        <v>1</v>
        <stp/>
        <stp>##V3_BDPV12</stp>
        <stp>EURUSD Curncy</stp>
        <stp>QUOTE_FACTOR</stp>
        <stp>[Crispin Spreadsheet.xlsx]OEI!R645C12</stp>
        <tr r="L645" s="2"/>
      </tp>
      <tp>
        <v>1</v>
        <stp/>
        <stp>##V3_BDPV12</stp>
        <stp>EURUSD Curncy</stp>
        <stp>QUOTE_FACTOR</stp>
        <stp>[Crispin Spreadsheet.xlsx]OEI!R648C12</stp>
        <tr r="L648" s="2"/>
      </tp>
      <tp>
        <v>1</v>
        <stp/>
        <stp>##V3_BDPV12</stp>
        <stp>EURUSD Curncy</stp>
        <stp>QUOTE_FACTOR</stp>
        <stp>[Crispin Spreadsheet.xlsx]OEI!R649C12</stp>
        <tr r="L649" s="2"/>
      </tp>
      <tp>
        <v>1</v>
        <stp/>
        <stp>##V3_BDPV12</stp>
        <stp>EURUSD Curncy</stp>
        <stp>QUOTE_FACTOR</stp>
        <stp>[Crispin Spreadsheet.xlsx]OEI!R652C12</stp>
        <tr r="L652" s="2"/>
      </tp>
      <tp>
        <v>1</v>
        <stp/>
        <stp>##V3_BDPV12</stp>
        <stp>EURUSD Curncy</stp>
        <stp>QUOTE_FACTOR</stp>
        <stp>[Crispin Spreadsheet.xlsx]OEI!R653C12</stp>
        <tr r="L653" s="2"/>
      </tp>
      <tp>
        <v>1</v>
        <stp/>
        <stp>##V3_BDPV12</stp>
        <stp>EURUSD Curncy</stp>
        <stp>QUOTE_FACTOR</stp>
        <stp>[Crispin Spreadsheet.xlsx]OEI!R650C12</stp>
        <tr r="L650" s="2"/>
      </tp>
      <tp>
        <v>1</v>
        <stp/>
        <stp>##V3_BDPV12</stp>
        <stp>EURUSD Curncy</stp>
        <stp>QUOTE_FACTOR</stp>
        <stp>[Crispin Spreadsheet.xlsx]OEI!R651C12</stp>
        <tr r="L651" s="2"/>
      </tp>
      <tp>
        <v>1</v>
        <stp/>
        <stp>##V3_BDPV12</stp>
        <stp>EURUSD Curncy</stp>
        <stp>QUOTE_FACTOR</stp>
        <stp>[Crispin Spreadsheet.xlsx]OEI!R656C12</stp>
        <tr r="L656" s="2"/>
      </tp>
      <tp>
        <v>1</v>
        <stp/>
        <stp>##V3_BDPV12</stp>
        <stp>EURUSD Curncy</stp>
        <stp>QUOTE_FACTOR</stp>
        <stp>[Crispin Spreadsheet.xlsx]OEI!R657C12</stp>
        <tr r="L657" s="2"/>
      </tp>
      <tp>
        <v>1</v>
        <stp/>
        <stp>##V3_BDPV12</stp>
        <stp>EURUSD Curncy</stp>
        <stp>QUOTE_FACTOR</stp>
        <stp>[Crispin Spreadsheet.xlsx]OEI!R654C12</stp>
        <tr r="L654" s="2"/>
      </tp>
      <tp>
        <v>1</v>
        <stp/>
        <stp>##V3_BDPV12</stp>
        <stp>EURUSD Curncy</stp>
        <stp>QUOTE_FACTOR</stp>
        <stp>[Crispin Spreadsheet.xlsx]OEI!R655C12</stp>
        <tr r="L655" s="2"/>
      </tp>
      <tp>
        <v>1</v>
        <stp/>
        <stp>##V3_BDPV12</stp>
        <stp>EURUSD Curncy</stp>
        <stp>QUOTE_FACTOR</stp>
        <stp>[Crispin Spreadsheet.xlsx]OEI!R658C12</stp>
        <tr r="L658" s="2"/>
      </tp>
      <tp>
        <v>1</v>
        <stp/>
        <stp>##V3_BDPV12</stp>
        <stp>EURUSD Curncy</stp>
        <stp>QUOTE_FACTOR</stp>
        <stp>[Crispin Spreadsheet.xlsx]OEI!R659C12</stp>
        <tr r="L659" s="2"/>
      </tp>
      <tp>
        <v>1</v>
        <stp/>
        <stp>##V3_BDPV12</stp>
        <stp>EURUSD Curncy</stp>
        <stp>QUOTE_FACTOR</stp>
        <stp>[Crispin Spreadsheet.xlsx]OEI!R622C12</stp>
        <tr r="L622" s="2"/>
      </tp>
      <tp>
        <v>1</v>
        <stp/>
        <stp>##V3_BDPV12</stp>
        <stp>EURUSD Curncy</stp>
        <stp>QUOTE_FACTOR</stp>
        <stp>[Crispin Spreadsheet.xlsx]OEI!R623C12</stp>
        <tr r="L623" s="2"/>
      </tp>
      <tp>
        <v>1</v>
        <stp/>
        <stp>##V3_BDPV12</stp>
        <stp>EURUSD Curncy</stp>
        <stp>QUOTE_FACTOR</stp>
        <stp>[Crispin Spreadsheet.xlsx]OEI!R620C12</stp>
        <tr r="L620" s="2"/>
      </tp>
      <tp>
        <v>1</v>
        <stp/>
        <stp>##V3_BDPV12</stp>
        <stp>EURUSD Curncy</stp>
        <stp>QUOTE_FACTOR</stp>
        <stp>[Crispin Spreadsheet.xlsx]OEI!R621C12</stp>
        <tr r="L621" s="2"/>
      </tp>
      <tp>
        <v>1</v>
        <stp/>
        <stp>##V3_BDPV12</stp>
        <stp>EURUSD Curncy</stp>
        <stp>QUOTE_FACTOR</stp>
        <stp>[Crispin Spreadsheet.xlsx]OEI!R626C12</stp>
        <tr r="L626" s="2"/>
      </tp>
      <tp>
        <v>1</v>
        <stp/>
        <stp>##V3_BDPV12</stp>
        <stp>EURUSD Curncy</stp>
        <stp>QUOTE_FACTOR</stp>
        <stp>[Crispin Spreadsheet.xlsx]OEI!R627C12</stp>
        <tr r="L627" s="2"/>
      </tp>
      <tp>
        <v>1</v>
        <stp/>
        <stp>##V3_BDPV12</stp>
        <stp>EURUSD Curncy</stp>
        <stp>QUOTE_FACTOR</stp>
        <stp>[Crispin Spreadsheet.xlsx]OEI!R624C12</stp>
        <tr r="L624" s="2"/>
      </tp>
      <tp>
        <v>1</v>
        <stp/>
        <stp>##V3_BDPV12</stp>
        <stp>EURUSD Curncy</stp>
        <stp>QUOTE_FACTOR</stp>
        <stp>[Crispin Spreadsheet.xlsx]OEI!R625C12</stp>
        <tr r="L625" s="2"/>
      </tp>
      <tp>
        <v>1</v>
        <stp/>
        <stp>##V3_BDPV12</stp>
        <stp>EURUSD Curncy</stp>
        <stp>QUOTE_FACTOR</stp>
        <stp>[Crispin Spreadsheet.xlsx]OEI!R628C12</stp>
        <tr r="L628" s="2"/>
      </tp>
      <tp>
        <v>1</v>
        <stp/>
        <stp>##V3_BDPV12</stp>
        <stp>EURUSD Curncy</stp>
        <stp>QUOTE_FACTOR</stp>
        <stp>[Crispin Spreadsheet.xlsx]OEI!R629C12</stp>
        <tr r="L629" s="2"/>
      </tp>
      <tp>
        <v>1</v>
        <stp/>
        <stp>##V3_BDPV12</stp>
        <stp>EURUSD Curncy</stp>
        <stp>QUOTE_FACTOR</stp>
        <stp>[Crispin Spreadsheet.xlsx]OEI!R632C12</stp>
        <tr r="L632" s="2"/>
      </tp>
      <tp>
        <v>1</v>
        <stp/>
        <stp>##V3_BDPV12</stp>
        <stp>EURUSD Curncy</stp>
        <stp>QUOTE_FACTOR</stp>
        <stp>[Crispin Spreadsheet.xlsx]OEI!R633C12</stp>
        <tr r="L633" s="2"/>
      </tp>
      <tp>
        <v>1</v>
        <stp/>
        <stp>##V3_BDPV12</stp>
        <stp>EURUSD Curncy</stp>
        <stp>QUOTE_FACTOR</stp>
        <stp>[Crispin Spreadsheet.xlsx]OEI!R630C12</stp>
        <tr r="L630" s="2"/>
      </tp>
      <tp>
        <v>1</v>
        <stp/>
        <stp>##V3_BDPV12</stp>
        <stp>EURUSD Curncy</stp>
        <stp>QUOTE_FACTOR</stp>
        <stp>[Crispin Spreadsheet.xlsx]OEI!R631C12</stp>
        <tr r="L631" s="2"/>
      </tp>
      <tp>
        <v>1</v>
        <stp/>
        <stp>##V3_BDPV12</stp>
        <stp>EURUSD Curncy</stp>
        <stp>QUOTE_FACTOR</stp>
        <stp>[Crispin Spreadsheet.xlsx]OEI!R636C12</stp>
        <tr r="L636" s="2"/>
      </tp>
      <tp>
        <v>1</v>
        <stp/>
        <stp>##V3_BDPV12</stp>
        <stp>EURUSD Curncy</stp>
        <stp>QUOTE_FACTOR</stp>
        <stp>[Crispin Spreadsheet.xlsx]OEI!R637C12</stp>
        <tr r="L637" s="2"/>
      </tp>
      <tp>
        <v>1</v>
        <stp/>
        <stp>##V3_BDPV12</stp>
        <stp>EURUSD Curncy</stp>
        <stp>QUOTE_FACTOR</stp>
        <stp>[Crispin Spreadsheet.xlsx]OEI!R634C12</stp>
        <tr r="L634" s="2"/>
      </tp>
      <tp>
        <v>1</v>
        <stp/>
        <stp>##V3_BDPV12</stp>
        <stp>EURUSD Curncy</stp>
        <stp>QUOTE_FACTOR</stp>
        <stp>[Crispin Spreadsheet.xlsx]OEI!R635C12</stp>
        <tr r="L635" s="2"/>
      </tp>
      <tp>
        <v>1</v>
        <stp/>
        <stp>##V3_BDPV12</stp>
        <stp>EURUSD Curncy</stp>
        <stp>QUOTE_FACTOR</stp>
        <stp>[Crispin Spreadsheet.xlsx]OEI!R638C12</stp>
        <tr r="L638" s="2"/>
      </tp>
      <tp>
        <v>1</v>
        <stp/>
        <stp>##V3_BDPV12</stp>
        <stp>EURUSD Curncy</stp>
        <stp>QUOTE_FACTOR</stp>
        <stp>[Crispin Spreadsheet.xlsx]OEI!R639C12</stp>
        <tr r="L639" s="2"/>
      </tp>
      <tp>
        <v>1</v>
        <stp/>
        <stp>##V3_BDPV12</stp>
        <stp>EURUSD Curncy</stp>
        <stp>QUOTE_FACTOR</stp>
        <stp>[Crispin Spreadsheet.xlsx]OEI!R602C12</stp>
        <tr r="L602" s="2"/>
      </tp>
      <tp>
        <v>1</v>
        <stp/>
        <stp>##V3_BDPV12</stp>
        <stp>EURUSD Curncy</stp>
        <stp>QUOTE_FACTOR</stp>
        <stp>[Crispin Spreadsheet.xlsx]OEI!R603C12</stp>
        <tr r="L603" s="2"/>
      </tp>
      <tp>
        <v>1</v>
        <stp/>
        <stp>##V3_BDPV12</stp>
        <stp>EURUSD Curncy</stp>
        <stp>QUOTE_FACTOR</stp>
        <stp>[Crispin Spreadsheet.xlsx]OEI!R600C12</stp>
        <tr r="L600" s="2"/>
      </tp>
      <tp>
        <v>1</v>
        <stp/>
        <stp>##V3_BDPV12</stp>
        <stp>EURUSD Curncy</stp>
        <stp>QUOTE_FACTOR</stp>
        <stp>[Crispin Spreadsheet.xlsx]OEI!R601C12</stp>
        <tr r="L601" s="2"/>
      </tp>
      <tp>
        <v>1</v>
        <stp/>
        <stp>##V3_BDPV12</stp>
        <stp>EURUSD Curncy</stp>
        <stp>QUOTE_FACTOR</stp>
        <stp>[Crispin Spreadsheet.xlsx]OEI!R606C12</stp>
        <tr r="L606" s="2"/>
      </tp>
      <tp>
        <v>1</v>
        <stp/>
        <stp>##V3_BDPV12</stp>
        <stp>EURUSD Curncy</stp>
        <stp>QUOTE_FACTOR</stp>
        <stp>[Crispin Spreadsheet.xlsx]OEI!R607C12</stp>
        <tr r="L607" s="2"/>
      </tp>
      <tp>
        <v>1</v>
        <stp/>
        <stp>##V3_BDPV12</stp>
        <stp>EURUSD Curncy</stp>
        <stp>QUOTE_FACTOR</stp>
        <stp>[Crispin Spreadsheet.xlsx]OEI!R604C12</stp>
        <tr r="L604" s="2"/>
      </tp>
      <tp>
        <v>1</v>
        <stp/>
        <stp>##V3_BDPV12</stp>
        <stp>EURUSD Curncy</stp>
        <stp>QUOTE_FACTOR</stp>
        <stp>[Crispin Spreadsheet.xlsx]OEI!R605C12</stp>
        <tr r="L605" s="2"/>
      </tp>
      <tp>
        <v>1</v>
        <stp/>
        <stp>##V3_BDPV12</stp>
        <stp>EURUSD Curncy</stp>
        <stp>QUOTE_FACTOR</stp>
        <stp>[Crispin Spreadsheet.xlsx]OEI!R608C12</stp>
        <tr r="L608" s="2"/>
      </tp>
      <tp>
        <v>1</v>
        <stp/>
        <stp>##V3_BDPV12</stp>
        <stp>EURUSD Curncy</stp>
        <stp>QUOTE_FACTOR</stp>
        <stp>[Crispin Spreadsheet.xlsx]OEI!R609C12</stp>
        <tr r="L609" s="2"/>
      </tp>
      <tp>
        <v>1</v>
        <stp/>
        <stp>##V3_BDPV12</stp>
        <stp>EURUSD Curncy</stp>
        <stp>QUOTE_FACTOR</stp>
        <stp>[Crispin Spreadsheet.xlsx]OEI!R612C12</stp>
        <tr r="L612" s="2"/>
      </tp>
      <tp>
        <v>1</v>
        <stp/>
        <stp>##V3_BDPV12</stp>
        <stp>EURUSD Curncy</stp>
        <stp>QUOTE_FACTOR</stp>
        <stp>[Crispin Spreadsheet.xlsx]OEI!R613C12</stp>
        <tr r="L613" s="2"/>
      </tp>
      <tp>
        <v>1</v>
        <stp/>
        <stp>##V3_BDPV12</stp>
        <stp>EURUSD Curncy</stp>
        <stp>QUOTE_FACTOR</stp>
        <stp>[Crispin Spreadsheet.xlsx]OEI!R610C12</stp>
        <tr r="L610" s="2"/>
      </tp>
      <tp>
        <v>1</v>
        <stp/>
        <stp>##V3_BDPV12</stp>
        <stp>EURUSD Curncy</stp>
        <stp>QUOTE_FACTOR</stp>
        <stp>[Crispin Spreadsheet.xlsx]OEI!R611C12</stp>
        <tr r="L611" s="2"/>
      </tp>
      <tp>
        <v>1</v>
        <stp/>
        <stp>##V3_BDPV12</stp>
        <stp>EURUSD Curncy</stp>
        <stp>QUOTE_FACTOR</stp>
        <stp>[Crispin Spreadsheet.xlsx]OEI!R616C12</stp>
        <tr r="L616" s="2"/>
      </tp>
      <tp>
        <v>1</v>
        <stp/>
        <stp>##V3_BDPV12</stp>
        <stp>EURUSD Curncy</stp>
        <stp>QUOTE_FACTOR</stp>
        <stp>[Crispin Spreadsheet.xlsx]OEI!R617C12</stp>
        <tr r="L617" s="2"/>
      </tp>
      <tp>
        <v>1</v>
        <stp/>
        <stp>##V3_BDPV12</stp>
        <stp>EURUSD Curncy</stp>
        <stp>QUOTE_FACTOR</stp>
        <stp>[Crispin Spreadsheet.xlsx]OEI!R614C12</stp>
        <tr r="L614" s="2"/>
      </tp>
      <tp>
        <v>1</v>
        <stp/>
        <stp>##V3_BDPV12</stp>
        <stp>EURUSD Curncy</stp>
        <stp>QUOTE_FACTOR</stp>
        <stp>[Crispin Spreadsheet.xlsx]OEI!R615C12</stp>
        <tr r="L615" s="2"/>
      </tp>
      <tp>
        <v>1</v>
        <stp/>
        <stp>##V3_BDPV12</stp>
        <stp>EURUSD Curncy</stp>
        <stp>QUOTE_FACTOR</stp>
        <stp>[Crispin Spreadsheet.xlsx]OEI!R618C12</stp>
        <tr r="L618" s="2"/>
      </tp>
      <tp>
        <v>1</v>
        <stp/>
        <stp>##V3_BDPV12</stp>
        <stp>EURUSD Curncy</stp>
        <stp>QUOTE_FACTOR</stp>
        <stp>[Crispin Spreadsheet.xlsx]OEI!R619C12</stp>
        <tr r="L619" s="2"/>
      </tp>
      <tp t="s">
        <v>E-Mini Russ 2000  Jun18</v>
        <stp/>
        <stp>##V3_BDPV12</stp>
        <stp>RTYA Index</stp>
        <stp>NAME</stp>
        <stp>[Crispin Spreadsheet.xlsx]OEI!R588C5</stp>
        <tr r="E588" s="2"/>
      </tp>
      <tp>
        <v>1</v>
        <stp/>
        <stp>##V3_BDPV12</stp>
        <stp>EURUSD Curncy</stp>
        <stp>QUOTE_FACTOR</stp>
        <stp>[Crispin Spreadsheet.xlsx]OEI!R587C12</stp>
        <tr r="L587" s="2"/>
      </tp>
      <tp>
        <v>1</v>
        <stp/>
        <stp>##V3_BDPV12</stp>
        <stp>EURUSD Curncy</stp>
        <stp>QUOTE_FACTOR</stp>
        <stp>[Crispin Spreadsheet.xlsx]OEI!R588C12</stp>
        <tr r="L588" s="2"/>
      </tp>
      <tp>
        <v>1</v>
        <stp/>
        <stp>##V3_BDPV12</stp>
        <stp>EURUSD Curncy</stp>
        <stp>QUOTE_FACTOR</stp>
        <stp>[Crispin Spreadsheet.xlsx]OEI!R589C12</stp>
        <tr r="L589" s="2"/>
      </tp>
      <tp>
        <v>1</v>
        <stp/>
        <stp>##V3_BDPV12</stp>
        <stp>EURUSD Curncy</stp>
        <stp>QUOTE_FACTOR</stp>
        <stp>[Crispin Spreadsheet.xlsx]OEI!R592C12</stp>
        <tr r="L592" s="2"/>
      </tp>
      <tp>
        <v>1</v>
        <stp/>
        <stp>##V3_BDPV12</stp>
        <stp>EURUSD Curncy</stp>
        <stp>QUOTE_FACTOR</stp>
        <stp>[Crispin Spreadsheet.xlsx]OEI!R593C12</stp>
        <tr r="L593" s="2"/>
      </tp>
      <tp>
        <v>1</v>
        <stp/>
        <stp>##V3_BDPV12</stp>
        <stp>EURUSD Curncy</stp>
        <stp>QUOTE_FACTOR</stp>
        <stp>[Crispin Spreadsheet.xlsx]OEI!R590C12</stp>
        <tr r="L590" s="2"/>
      </tp>
      <tp>
        <v>1</v>
        <stp/>
        <stp>##V3_BDPV12</stp>
        <stp>EURUSD Curncy</stp>
        <stp>QUOTE_FACTOR</stp>
        <stp>[Crispin Spreadsheet.xlsx]OEI!R591C12</stp>
        <tr r="L591" s="2"/>
      </tp>
      <tp>
        <v>1</v>
        <stp/>
        <stp>##V3_BDPV12</stp>
        <stp>EURUSD Curncy</stp>
        <stp>QUOTE_FACTOR</stp>
        <stp>[Crispin Spreadsheet.xlsx]OEI!R596C12</stp>
        <tr r="L596" s="2"/>
      </tp>
      <tp>
        <v>1</v>
        <stp/>
        <stp>##V3_BDPV12</stp>
        <stp>EURUSD Curncy</stp>
        <stp>QUOTE_FACTOR</stp>
        <stp>[Crispin Spreadsheet.xlsx]OEI!R597C12</stp>
        <tr r="L597" s="2"/>
      </tp>
      <tp>
        <v>1</v>
        <stp/>
        <stp>##V3_BDPV12</stp>
        <stp>EURUSD Curncy</stp>
        <stp>QUOTE_FACTOR</stp>
        <stp>[Crispin Spreadsheet.xlsx]OEI!R594C12</stp>
        <tr r="L594" s="2"/>
      </tp>
      <tp>
        <v>1</v>
        <stp/>
        <stp>##V3_BDPV12</stp>
        <stp>EURUSD Curncy</stp>
        <stp>QUOTE_FACTOR</stp>
        <stp>[Crispin Spreadsheet.xlsx]OEI!R595C12</stp>
        <tr r="L595" s="2"/>
      </tp>
      <tp>
        <v>1</v>
        <stp/>
        <stp>##V3_BDPV12</stp>
        <stp>EURUSD Curncy</stp>
        <stp>QUOTE_FACTOR</stp>
        <stp>[Crispin Spreadsheet.xlsx]OEI!R598C12</stp>
        <tr r="L598" s="2"/>
      </tp>
      <tp>
        <v>1</v>
        <stp/>
        <stp>##V3_BDPV12</stp>
        <stp>EURUSD Curncy</stp>
        <stp>QUOTE_FACTOR</stp>
        <stp>[Crispin Spreadsheet.xlsx]OEI!R599C12</stp>
        <tr r="L599" s="2"/>
      </tp>
      <tp>
        <v>1</v>
        <stp/>
        <stp>##V3_BDPV12</stp>
        <stp>EURUSD Curncy</stp>
        <stp>QUOTE_FACTOR</stp>
        <stp>[Crispin Spreadsheet.xlsx]OEI!R545C12</stp>
        <tr r="L545" s="2"/>
      </tp>
      <tp>
        <v>1</v>
        <stp/>
        <stp>##V3_BDPV12</stp>
        <stp>EURUSD Curncy</stp>
        <stp>QUOTE_FACTOR</stp>
        <stp>[Crispin Spreadsheet.xlsx]OEI!R511C12</stp>
        <tr r="L511" s="2"/>
      </tp>
      <tp>
        <v>1</v>
        <stp/>
        <stp>##V3_BDPV12</stp>
        <stp>EURUSD Curncy</stp>
        <stp>QUOTE_FACTOR</stp>
        <stp>[Crispin Spreadsheet.xlsx]OEI!R461C12</stp>
        <tr r="L461" s="2"/>
      </tp>
      <tp>
        <v>1</v>
        <stp/>
        <stp>##V3_BDPV12</stp>
        <stp>EURUSD Curncy</stp>
        <stp>QUOTE_FACTOR</stp>
        <stp>[Crispin Spreadsheet.xlsx]OEI!R470C12</stp>
        <tr r="L470" s="2"/>
      </tp>
      <tp>
        <v>3736</v>
        <stp/>
        <stp>##V3_BDPV12</stp>
        <stp>BKG LN Equity</stp>
        <stp>PX_YEST_CLOSE</stp>
        <stp>[Crispin Spreadsheet.xlsx]OEI!R748C6</stp>
        <tr r="F748" s="2"/>
      </tp>
      <tp t="s">
        <v>EUR</v>
        <stp/>
        <stp>##V3_BDPV12</stp>
        <stp>LHA GY Equity</stp>
        <stp>CRNCY</stp>
        <stp>[Crispin Spreadsheet.xlsx]OEI!R152C4</stp>
        <tr r="D152" s="2"/>
      </tp>
      <tp t="s">
        <v>EUR</v>
        <stp/>
        <stp>##V3_BDPV12</stp>
        <stp>RYA LN Equity</stp>
        <stp>CRNCY</stp>
        <stp>[Crispin Spreadsheet.xlsx]OEI!R544C4</stp>
        <tr r="D544" s="2"/>
      </tp>
      <tp>
        <v>94.63</v>
        <stp/>
        <stp>##V3_BDPV12</stp>
        <stp>AIR FP Equity</stp>
        <stp>PX_YEST_CLOSE</stp>
        <stp>[Crispin Spreadsheet.xlsx]OEI!R83C6</stp>
        <tr r="F83" s="2"/>
      </tp>
      <tp>
        <v>24.11</v>
        <stp/>
        <stp>##V3_BDPV12</stp>
        <stp>FTI FP Equity</stp>
        <stp>PX_YEST_CLOSE</stp>
        <stp>[Crispin Spreadsheet.xlsx]OEI!R789C6</stp>
        <tr r="F789" s="2"/>
      </tp>
      <tp>
        <v>430</v>
        <stp/>
        <stp>##V3_BDPV12</stp>
        <stp>GKN LN Equity</stp>
        <stp>PX_YEST_CLOSE</stp>
        <stp>[Crispin Spreadsheet.xlsx]OEI!R458C6</stp>
        <tr r="F458" s="2"/>
      </tp>
      <tp t="s">
        <v>EUR</v>
        <stp/>
        <stp>##V3_BDPV12</stp>
        <stp>GBF GY Equity</stp>
        <stp>CRNCY</stp>
        <stp>[Crispin Spreadsheet.xlsx]OEI!R148C4</stp>
        <tr r="D148" s="2"/>
      </tp>
      <tp t="s">
        <v>USD</v>
        <stp/>
        <stp>##V3_BDPV12</stp>
        <stp>TIF US Equity</stp>
        <stp>CRNCY</stp>
        <stp>[Crispin Spreadsheet.xlsx]OEI!R689C4</stp>
        <tr r="D689" s="2"/>
      </tp>
      <tp>
        <v>172.6</v>
        <stp/>
        <stp>##V3_BDPV12</stp>
        <stp>TEL NO Equity</stp>
        <stp>PX_YEST_CLOSE</stp>
        <stp>[Crispin Spreadsheet.xlsx]OEI!R317C6</stp>
        <tr r="F317" s="2"/>
      </tp>
      <tp>
        <v>27.18</v>
        <stp/>
        <stp>##V3_BDPV12</stp>
        <stp>PSM GY Equity</stp>
        <stp>PX_YEST_CLOSE</stp>
        <stp>[Crispin Spreadsheet.xlsx]OEI!R167C6</stp>
        <tr r="F167" s="2"/>
      </tp>
      <tp>
        <v>3259</v>
        <stp/>
        <stp>##V3_BDPV12</stp>
        <stp>SDR LN Equity</stp>
        <stp>PX_YEST_CLOSE</stp>
        <stp>[Crispin Spreadsheet.xlsx]OEI!R547C6</stp>
        <tr r="F547" s="2"/>
      </tp>
      <tp>
        <v>125.36</v>
        <stp/>
        <stp>##V3_BDPV12</stp>
        <stp>GBS LN Equity</stp>
        <stp>PX_YEST_CLOSE</stp>
        <stp>[Crispin Spreadsheet.xlsx]OEI!R461C6</stp>
        <tr r="F461" s="2"/>
      </tp>
      <tp>
        <v>91.41</v>
        <stp/>
        <stp>##V3_BDPV12</stp>
        <stp>AXP US Equity</stp>
        <stp>PX_YEST_CLOSE</stp>
        <stp>[Crispin Spreadsheet.xlsx]OEI!R596C6</stp>
        <tr r="F596" s="2"/>
      </tp>
      <tp t="s">
        <v>USD</v>
        <stp/>
        <stp>##V3_BDPV12</stp>
        <stp>FCX US Equity</stp>
        <stp>CRNCY</stp>
        <stp>[Crispin Spreadsheet.xlsx]OEI!R633C4</stp>
        <tr r="D633" s="2"/>
      </tp>
      <tp>
        <v>106.69</v>
        <stp/>
        <stp>##V3_BDPV12</stp>
        <stp>MQG AU Equity</stp>
        <stp>PX_YEST_CLOSE</stp>
        <stp>[Crispin Spreadsheet.xlsx]OEI!R18C6</stp>
        <tr r="F18" s="2"/>
      </tp>
      <tp>
        <v>51.77</v>
        <stp/>
        <stp>##V3_BDPV12</stp>
        <stp>AEM CN Equity</stp>
        <stp>PX_YEST_CLOSE</stp>
        <stp>[Crispin Spreadsheet.xlsx]OEI!R46C6</stp>
        <tr r="F46" s="2"/>
      </tp>
      <tp t="s">
        <v>EUR</v>
        <stp/>
        <stp>##V3_BDPV12</stp>
        <stp>SCR FP Equity</stp>
        <stp>CRNCY</stp>
        <stp>[Crispin Spreadsheet.xlsx]OEI!R120C4</stp>
        <tr r="D120" s="2"/>
      </tp>
      <tp>
        <v>27.25</v>
        <stp/>
        <stp>##V3_BDPV12</stp>
        <stp>AGY LN Equity</stp>
        <stp>PX_YEST_CLOSE</stp>
        <stp>[Crispin Spreadsheet.xlsx]OEI!R404C6</stp>
        <tr r="F404" s="2"/>
      </tp>
      <tp t="s">
        <v>EUR</v>
        <stp/>
        <stp>##V3_BDPV12</stp>
        <stp>REP SQ Equity</stp>
        <stp>CRNCY</stp>
        <stp>[Crispin Spreadsheet.xlsx]OEI!R347C4</stp>
        <tr r="D347" s="2"/>
      </tp>
      <tp>
        <v>13.66</v>
        <stp/>
        <stp>##V3_BDHV12</stp>
        <stp>ACA FP Equity</stp>
        <stp>PX_CLOSE_1D</stp>
        <stp>09/03/2018</stp>
        <stp>09/03/2018</stp>
        <stp>[Crispin Spreadsheet.xlsx]OEI!R95C28</stp>
        <tr r="AB95" s="2"/>
      </tp>
      <tp>
        <v>58.92</v>
        <stp/>
        <stp>##V3_BDPV12</stp>
        <stp>MU US Equity</stp>
        <stp>PX_YEST_CLOSE</stp>
        <stp>[Crispin Spreadsheet.xlsx]OEI!R660C6</stp>
        <tr r="F660" s="2"/>
      </tp>
      <tp>
        <v>150.99</v>
        <stp/>
        <stp>##V3_BDPV12</stp>
        <stp>JBA Comdty</stp>
        <stp>PX_YEST_CLOSE</stp>
        <stp>[Crispin Spreadsheet.xlsx]OEI!R709C6</stp>
        <tr r="F709" s="2"/>
      </tp>
      <tp>
        <v>64.3</v>
        <stp/>
        <stp>##V3_BDPV12</stp>
        <stp>CLA Comdty</stp>
        <stp>PX_YEST_CLOSE</stp>
        <stp>[Crispin Spreadsheet.xlsx]OEI!R719C6</stp>
        <tr r="F719" s="2"/>
      </tp>
      <tp t="s">
        <v>EUR</v>
        <stp/>
        <stp>##V3_BDPV12</stp>
        <stp>RI FP Equity</stp>
        <stp>CRNCY</stp>
        <stp>[Crispin Spreadsheet.xlsx]OEI!R112C4</stp>
        <tr r="D112" s="2"/>
      </tp>
      <tp>
        <v>571.79999999999995</v>
        <stp/>
        <stp>##V3_BDPV12</stp>
        <stp>BA/ LN Equity</stp>
        <stp>PX_YEST_CLOSE</stp>
        <stp>[Crispin Spreadsheet.xlsx]OEI!R413C6</stp>
        <tr r="F413" s="2"/>
      </tp>
      <tp t="s">
        <v>EUR</v>
        <stp/>
        <stp>##V3_BDPV12</stp>
        <stp>CBK GY Equity</stp>
        <stp>CRNCY</stp>
        <stp>[Crispin Spreadsheet.xlsx]OEI!R149C4</stp>
        <tr r="D149" s="2"/>
      </tp>
      <tp>
        <v>74.2</v>
        <stp/>
        <stp>##V3_BDPV12</stp>
        <stp>VEC LN Equity</stp>
        <stp>PX_YEST_CLOSE</stp>
        <stp>[Crispin Spreadsheet.xlsx]OEI!R577C6</stp>
        <tr r="F577" s="2"/>
      </tp>
      <tp>
        <v>1231</v>
        <stp/>
        <stp>##V3_BDPV12</stp>
        <stp>ABC LN Equity</stp>
        <stp>PX_YEST_CLOSE</stp>
        <stp>[Crispin Spreadsheet.xlsx]OEI!R400C6</stp>
        <tr r="F400" s="2"/>
      </tp>
      <tp t="s">
        <v>EUR</v>
        <stp/>
        <stp>##V3_BDPV12</stp>
        <stp>UBI FP Equity</stp>
        <stp>CRNCY</stp>
        <stp>[Crispin Spreadsheet.xlsx]OEI!R130C4</stp>
        <tr r="D130" s="2"/>
      </tp>
      <tp>
        <v>102.95</v>
        <stp/>
        <stp>##V3_BDPV12</stp>
        <stp>CAP FP Equity</stp>
        <stp>PX_YEST_CLOSE</stp>
        <stp>[Crispin Spreadsheet.xlsx]OEI!R90C6</stp>
        <tr r="F90" s="2"/>
      </tp>
      <tp>
        <v>137.85</v>
        <stp/>
        <stp>##V3_BDPV12</stp>
        <stp>ACA LN Equity</stp>
        <stp>PX_YEST_CLOSE</stp>
        <stp>[Crispin Spreadsheet.xlsx]OEI!R401C6</stp>
        <tr r="F401" s="2"/>
      </tp>
      <tp>
        <v>292.7</v>
        <stp/>
        <stp>##V3_BDPV12</stp>
        <stp>KGF LN Equity</stp>
        <stp>PX_YEST_CLOSE</stp>
        <stp>[Crispin Spreadsheet.xlsx]OEI!R495C6</stp>
        <tr r="F495" s="2"/>
      </tp>
      <tp>
        <v>671.2</v>
        <stp/>
        <stp>##V3_BDPV12</stp>
        <stp>PFG LN Equity</stp>
        <stp>PX_YEST_CLOSE</stp>
        <stp>[Crispin Spreadsheet.xlsx]OEI!R524C6</stp>
        <tr r="F524" s="2"/>
      </tp>
      <tp>
        <v>172.34</v>
        <stp/>
        <stp>##V3_BDPV12</stp>
        <stp>PXD US Equity</stp>
        <stp>PX_YEST_CLOSE</stp>
        <stp>[Crispin Spreadsheet.xlsx]OEI!R677C6</stp>
        <tr r="F677" s="2"/>
      </tp>
      <tp t="s">
        <v>USD</v>
        <stp/>
        <stp>##V3_BDPV12</stp>
        <stp>PHM US Equity</stp>
        <stp>CRNCY</stp>
        <stp>[Crispin Spreadsheet.xlsx]OEI!R679C4</stp>
        <tr r="D679" s="2"/>
      </tp>
      <tp t="s">
        <v>USD</v>
        <stp/>
        <stp>##V3_BDPV12</stp>
        <stp>IBM US Equity</stp>
        <stp>CRNCY</stp>
        <stp>[Crispin Spreadsheet.xlsx]OEI!R643C4</stp>
        <tr r="D643" s="2"/>
      </tp>
      <tp t="s">
        <v>GBp</v>
        <stp/>
        <stp>##V3_BDPV12</stp>
        <stp>HUM LN Equity</stp>
        <stp>CRNCY</stp>
        <stp>[Crispin Spreadsheet.xlsx]OEI!R469C4</stp>
        <tr r="D469" s="2"/>
      </tp>
      <tp>
        <v>2376.5</v>
        <stp/>
        <stp>##V3_BDPV12</stp>
        <stp>DGE LN Equity</stp>
        <stp>PX_YEST_CLOSE</stp>
        <stp>[Crispin Spreadsheet.xlsx]OEI!R445C6</stp>
        <tr r="F445" s="2"/>
      </tp>
      <tp t="s">
        <v>USD</v>
        <stp/>
        <stp>##V3_BDPV12</stp>
        <stp>DAL US Equity</stp>
        <stp>CRNCY</stp>
        <stp>[Crispin Spreadsheet.xlsx]OEI!R620C4</stp>
        <tr r="D620" s="2"/>
      </tp>
      <tp t="s">
        <v>USD</v>
        <stp/>
        <stp>##V3_BDPV12</stp>
        <stp>HAL US Equity</stp>
        <stp>CRNCY</stp>
        <stp>[Crispin Spreadsheet.xlsx]OEI!R640C4</stp>
        <tr r="D640" s="2"/>
      </tp>
      <tp>
        <v>1.0900000000000001</v>
        <stp/>
        <stp>##V3_BDPV12</stp>
        <stp>ATH CN Equity</stp>
        <stp>PX_YEST_CLOSE</stp>
        <stp>[Crispin Spreadsheet.xlsx]OEI!R47C6</stp>
        <tr r="F47" s="2"/>
      </tp>
      <tp>
        <v>0.8</v>
        <stp/>
        <stp>##V3_BDPV12</stp>
        <stp>MLX AU Equity</stp>
        <stp>PX_YEST_CLOSE</stp>
        <stp>[Crispin Spreadsheet.xlsx]OEI!R19C6</stp>
        <tr r="F19" s="2"/>
      </tp>
      <tp t="s">
        <v>USD</v>
        <stp/>
        <stp>##V3_BDPV12</stp>
        <stp>FAF US Equity</stp>
        <stp>CRNCY</stp>
        <stp>[Crispin Spreadsheet.xlsx]OEI!R630C4</stp>
        <tr r="D630" s="2"/>
      </tp>
      <tp>
        <v>4683</v>
        <stp/>
        <stp>##V3_BDPV12</stp>
        <stp>CCL LN Equity</stp>
        <stp>PX_YEST_CLOSE</stp>
        <stp>[Crispin Spreadsheet.xlsx]OEI!R431C6</stp>
        <tr r="F431" s="2"/>
      </tp>
      <tp>
        <v>20490</v>
        <stp/>
        <stp>##V3_BDPV12</stp>
        <stp>NKA Index</stp>
        <stp>LAST_PRICE</stp>
        <stp>[Crispin Spreadsheet.xlsx]OEI!R238C7</stp>
        <tr r="G238" s="2"/>
      </tp>
      <tp>
        <v>11915</v>
        <stp/>
        <stp>##V3_BDPV12</stp>
        <stp>GXA Index</stp>
        <stp>LAST_PRICE</stp>
        <stp>[Crispin Spreadsheet.xlsx]OEI!R138C7</stp>
        <tr r="G138" s="2"/>
      </tp>
      <tp>
        <v>110.25</v>
        <stp/>
        <stp>##V3_BDPV12</stp>
        <stp>DSY FP Equity</stp>
        <stp>PX_YEST_CLOSE</stp>
        <stp>[Crispin Spreadsheet.xlsx]OEI!R97C6</stp>
        <tr r="F97" s="2"/>
      </tp>
      <tp>
        <v>87.98</v>
        <stp/>
        <stp>##V3_BDPV12</stp>
        <stp>FNV CN Equity</stp>
        <stp>PX_YEST_CLOSE</stp>
        <stp>[Crispin Spreadsheet.xlsx]OEI!R50C6</stp>
        <tr r="F50" s="2"/>
      </tp>
      <tp>
        <v>78.7</v>
        <stp/>
        <stp>##V3_BDPV12</stp>
        <stp>FGP LN Equity</stp>
        <stp>PX_YEST_CLOSE</stp>
        <stp>[Crispin Spreadsheet.xlsx]OEI!R455C6</stp>
        <tr r="F455" s="2"/>
      </tp>
      <tp t="s">
        <v>USD</v>
        <stp/>
        <stp>##V3_BDPV12</stp>
        <stp>CAR US Equity</stp>
        <stp>CRNCY</stp>
        <stp>[Crispin Spreadsheet.xlsx]OEI!R600C4</stp>
        <tr r="D600" s="2"/>
      </tp>
      <tp t="s">
        <v>USD</v>
        <stp/>
        <stp>##V3_BDPV12</stp>
        <stp>GGP US Equity</stp>
        <stp>CRNCY</stp>
        <stp>[Crispin Spreadsheet.xlsx]OEI!R636C4</stp>
        <tr r="D636" s="2"/>
      </tp>
      <tp t="s">
        <v>EUR</v>
        <stp/>
        <stp>##V3_BDPV12</stp>
        <stp>BMW GY Equity</stp>
        <stp>CRNCY</stp>
        <stp>[Crispin Spreadsheet.xlsx]OEI!R146C4</stp>
        <tr r="D146" s="2"/>
      </tp>
      <tp>
        <v>1.595</v>
        <stp/>
        <stp>##V3_BDHV12</stp>
        <stp>WGX AU Equity</stp>
        <stp>PX_CLOSE_1D</stp>
        <stp>09/03/2018</stp>
        <stp>09/03/2018</stp>
        <stp>[Crispin Spreadsheet.xlsx]OEI!R24C28</stp>
        <tr r="AB24" s="2"/>
      </tp>
      <tp t="s">
        <v>DAX INDEX FUTURE  Jun18</v>
        <stp/>
        <stp>##V3_BDPV12</stp>
        <stp>GXA Index</stp>
        <stp>NAME</stp>
        <stp>[Crispin Spreadsheet.xlsx]OEI!R138C5</stp>
        <tr r="E138" s="2"/>
      </tp>
      <tp t="s">
        <v>EUR</v>
        <stp/>
        <stp>##V3_BDPV12</stp>
        <stp>SU FP Equity</stp>
        <stp>CRNCY</stp>
        <stp>[Crispin Spreadsheet.xlsx]OEI!R780C4</stp>
        <tr r="D780" s="2"/>
      </tp>
      <tp t="s">
        <v>USD</v>
        <stp/>
        <stp>##V3_BDPV12</stp>
        <stp>C US Equity</stp>
        <stp>CRNCY</stp>
        <stp>[Crispin Spreadsheet.xlsx]OEI!R615C4</stp>
        <tr r="D615" s="2"/>
      </tp>
      <tp>
        <v>54.64</v>
        <stp/>
        <stp>##V3_BDPV12</stp>
        <stp>MS US Equity</stp>
        <stp>PX_YEST_CLOSE</stp>
        <stp>[Crispin Spreadsheet.xlsx]OEI!R663C6</stp>
        <tr r="F663" s="2"/>
      </tp>
      <tp>
        <v>1</v>
        <stp/>
        <stp>##V3_BDPV12</stp>
        <stp>EURCHF Curncy</stp>
        <stp>QUOTE_FACTOR</stp>
        <stp>[Crispin Spreadsheet.xlsx]OEI!R389C12</stp>
        <tr r="L389" s="2"/>
      </tp>
      <tp>
        <v>1</v>
        <stp/>
        <stp>##V3_BDPV12</stp>
        <stp>EURCHF Curncy</stp>
        <stp>QUOTE_FACTOR</stp>
        <stp>[Crispin Spreadsheet.xlsx]OEI!R388C12</stp>
        <tr r="L388" s="2"/>
      </tp>
      <tp>
        <v>1</v>
        <stp/>
        <stp>##V3_BDPV12</stp>
        <stp>EURCHF Curncy</stp>
        <stp>QUOTE_FACTOR</stp>
        <stp>[Crispin Spreadsheet.xlsx]OEI!R381C12</stp>
        <tr r="L381" s="2"/>
      </tp>
      <tp>
        <v>1</v>
        <stp/>
        <stp>##V3_BDPV12</stp>
        <stp>EURCHF Curncy</stp>
        <stp>QUOTE_FACTOR</stp>
        <stp>[Crispin Spreadsheet.xlsx]OEI!R380C12</stp>
        <tr r="L380" s="2"/>
      </tp>
      <tp>
        <v>1</v>
        <stp/>
        <stp>##V3_BDPV12</stp>
        <stp>EURCHF Curncy</stp>
        <stp>QUOTE_FACTOR</stp>
        <stp>[Crispin Spreadsheet.xlsx]OEI!R383C12</stp>
        <tr r="L383" s="2"/>
      </tp>
      <tp>
        <v>1</v>
        <stp/>
        <stp>##V3_BDPV12</stp>
        <stp>EURCHF Curncy</stp>
        <stp>QUOTE_FACTOR</stp>
        <stp>[Crispin Spreadsheet.xlsx]OEI!R382C12</stp>
        <tr r="L382" s="2"/>
      </tp>
      <tp>
        <v>1</v>
        <stp/>
        <stp>##V3_BDPV12</stp>
        <stp>EURCHF Curncy</stp>
        <stp>QUOTE_FACTOR</stp>
        <stp>[Crispin Spreadsheet.xlsx]OEI!R385C12</stp>
        <tr r="L385" s="2"/>
      </tp>
      <tp>
        <v>1</v>
        <stp/>
        <stp>##V3_BDPV12</stp>
        <stp>EURCHF Curncy</stp>
        <stp>QUOTE_FACTOR</stp>
        <stp>[Crispin Spreadsheet.xlsx]OEI!R384C12</stp>
        <tr r="L384" s="2"/>
      </tp>
      <tp>
        <v>1</v>
        <stp/>
        <stp>##V3_BDPV12</stp>
        <stp>EURCHF Curncy</stp>
        <stp>QUOTE_FACTOR</stp>
        <stp>[Crispin Spreadsheet.xlsx]OEI!R387C12</stp>
        <tr r="L387" s="2"/>
      </tp>
      <tp>
        <v>1</v>
        <stp/>
        <stp>##V3_BDPV12</stp>
        <stp>EURCHF Curncy</stp>
        <stp>QUOTE_FACTOR</stp>
        <stp>[Crispin Spreadsheet.xlsx]OEI!R386C12</stp>
        <tr r="L386" s="2"/>
      </tp>
      <tp>
        <v>1</v>
        <stp/>
        <stp>##V3_BDPV12</stp>
        <stp>EURCHF Curncy</stp>
        <stp>QUOTE_FACTOR</stp>
        <stp>[Crispin Spreadsheet.xlsx]OEI!R391C12</stp>
        <tr r="L391" s="2"/>
      </tp>
      <tp>
        <v>1</v>
        <stp/>
        <stp>##V3_BDPV12</stp>
        <stp>EURCHF Curncy</stp>
        <stp>QUOTE_FACTOR</stp>
        <stp>[Crispin Spreadsheet.xlsx]OEI!R390C12</stp>
        <tr r="L390" s="2"/>
      </tp>
      <tp>
        <v>1</v>
        <stp/>
        <stp>##V3_BDPV12</stp>
        <stp>EURCHF Curncy</stp>
        <stp>QUOTE_FACTOR</stp>
        <stp>[Crispin Spreadsheet.xlsx]OEI!R379C12</stp>
        <tr r="L379" s="2"/>
      </tp>
      <tp>
        <v>1</v>
        <stp/>
        <stp>##V3_BDPV12</stp>
        <stp>EURCHF Curncy</stp>
        <stp>QUOTE_FACTOR</stp>
        <stp>[Crispin Spreadsheet.xlsx]OEI!R378C12</stp>
        <tr r="L378" s="2"/>
      </tp>
      <tp>
        <v>1</v>
        <stp/>
        <stp>##V3_BDPV12</stp>
        <stp>EURCHF Curncy</stp>
        <stp>QUOTE_FACTOR</stp>
        <stp>[Crispin Spreadsheet.xlsx]OEI!R373C12</stp>
        <tr r="L373" s="2"/>
      </tp>
      <tp>
        <v>1</v>
        <stp/>
        <stp>##V3_BDPV12</stp>
        <stp>EURCHF Curncy</stp>
        <stp>QUOTE_FACTOR</stp>
        <stp>[Crispin Spreadsheet.xlsx]OEI!R372C12</stp>
        <tr r="L372" s="2"/>
      </tp>
      <tp>
        <v>1</v>
        <stp/>
        <stp>##V3_BDPV12</stp>
        <stp>EURCHF Curncy</stp>
        <stp>QUOTE_FACTOR</stp>
        <stp>[Crispin Spreadsheet.xlsx]OEI!R375C12</stp>
        <tr r="L375" s="2"/>
      </tp>
      <tp>
        <v>1</v>
        <stp/>
        <stp>##V3_BDPV12</stp>
        <stp>EURCHF Curncy</stp>
        <stp>QUOTE_FACTOR</stp>
        <stp>[Crispin Spreadsheet.xlsx]OEI!R374C12</stp>
        <tr r="L374" s="2"/>
      </tp>
      <tp>
        <v>1</v>
        <stp/>
        <stp>##V3_BDPV12</stp>
        <stp>EURCHF Curncy</stp>
        <stp>QUOTE_FACTOR</stp>
        <stp>[Crispin Spreadsheet.xlsx]OEI!R377C12</stp>
        <tr r="L377" s="2"/>
      </tp>
      <tp>
        <v>1</v>
        <stp/>
        <stp>##V3_BDPV12</stp>
        <stp>EURCHF Curncy</stp>
        <stp>QUOTE_FACTOR</stp>
        <stp>[Crispin Spreadsheet.xlsx]OEI!R376C12</stp>
        <tr r="L376" s="2"/>
      </tp>
      <tp>
        <v>1</v>
        <stp/>
        <stp>##V3_BDPV12</stp>
        <stp>EURHUF Curncy</stp>
        <stp>QUOTE_FACTOR</stp>
        <stp>[Crispin Spreadsheet.xlsx]OEI!R207C12</stp>
        <tr r="L207" s="2"/>
      </tp>
      <tp>
        <v>1</v>
        <stp/>
        <stp>##V3_BDPV12</stp>
        <stp>EURHUF Curncy</stp>
        <stp>QUOTE_FACTOR</stp>
        <stp>[Crispin Spreadsheet.xlsx]OEI!R208C12</stp>
        <tr r="L208" s="2"/>
      </tp>
      <tp>
        <v>1</v>
        <stp/>
        <stp>##V3_BDPV12</stp>
        <stp>EURCHF Curncy</stp>
        <stp>QUOTE_FACTOR</stp>
        <stp>[Crispin Spreadsheet.xlsx]OEI!R787C12</stp>
        <tr r="L787" s="2"/>
      </tp>
      <tp>
        <v>1</v>
        <stp/>
        <stp>##V3_BDPV12</stp>
        <stp>EURCHF Curncy</stp>
        <stp>QUOTE_FACTOR</stp>
        <stp>[Crispin Spreadsheet.xlsx]OEI!R745C12</stp>
        <tr r="L745" s="2"/>
      </tp>
      <tp>
        <v>1</v>
        <stp/>
        <stp>##V3_BDPV12</stp>
        <stp>EURCHF Curncy</stp>
        <stp>QUOTE_FACTOR</stp>
        <stp>[Crispin Spreadsheet.xlsx]OEI!R774C12</stp>
        <tr r="L774" s="2"/>
      </tp>
      <tp>
        <v>22.38</v>
        <stp/>
        <stp>##V3_BDPV12</stp>
        <stp>DEB LN Equity</stp>
        <stp>PX_YEST_CLOSE</stp>
        <stp>[Crispin Spreadsheet.xlsx]OEI!R444C6</stp>
        <tr r="F444" s="2"/>
      </tp>
      <tp t="s">
        <v>EUR</v>
        <stp/>
        <stp>##V3_BDPV12</stp>
        <stp>RHK GY Equity</stp>
        <stp>CRNCY</stp>
        <stp>[Crispin Spreadsheet.xlsx]OEI!R170C4</stp>
        <tr r="D170" s="2"/>
      </tp>
      <tp t="s">
        <v>EUR</v>
        <stp/>
        <stp>##V3_BDPV12</stp>
        <stp>TFI FP Equity</stp>
        <stp>CRNCY</stp>
        <stp>[Crispin Spreadsheet.xlsx]OEI!R127C4</stp>
        <tr r="D127" s="2"/>
      </tp>
      <tp>
        <v>494.6</v>
        <stp/>
        <stp>##V3_BDPV12</stp>
        <stp>DCG LN Equity</stp>
        <stp>PX_YEST_CLOSE</stp>
        <stp>[Crispin Spreadsheet.xlsx]OEI!R442C6</stp>
        <tr r="F442" s="2"/>
      </tp>
      <tp>
        <v>610.6</v>
        <stp/>
        <stp>##V3_BDPV12</stp>
        <stp>IAG LN Equity</stp>
        <stp>PX_YEST_CLOSE</stp>
        <stp>[Crispin Spreadsheet.xlsx]OEI!R480C6</stp>
        <tr r="F480" s="2"/>
      </tp>
      <tp>
        <v>74.87</v>
        <stp/>
        <stp>##V3_BDPV12</stp>
        <stp>CBA AU Equity</stp>
        <stp>PX_YEST_CLOSE</stp>
        <stp>[Crispin Spreadsheet.xlsx]OEI!R14C6</stp>
        <tr r="F14" s="2"/>
      </tp>
      <tp t="s">
        <v>EUR</v>
        <stp/>
        <stp>##V3_BDPV12</stp>
        <stp>SAN SQ Equity</stp>
        <stp>CRNCY</stp>
        <stp>[Crispin Spreadsheet.xlsx]OEI!R341C4</stp>
        <tr r="D341" s="2"/>
      </tp>
      <tp>
        <v>19.815000000000001</v>
        <stp/>
        <stp>##V3_BDPV12</stp>
        <stp>RWE GY Equity</stp>
        <stp>PX_YEST_CLOSE</stp>
        <stp>[Crispin Spreadsheet.xlsx]OEI!R171C6</stp>
        <tr r="F171" s="2"/>
      </tp>
      <tp t="s">
        <v>EUR</v>
        <stp/>
        <stp>##V3_BDPV12</stp>
        <stp>DEC FP Equity</stp>
        <stp>CRNCY</stp>
        <stp>[Crispin Spreadsheet.xlsx]OEI!R104C4</stp>
        <tr r="D104" s="2"/>
      </tp>
      <tp t="s">
        <v>AUD</v>
        <stp/>
        <stp>##V3_BDPV12</stp>
        <stp>MTS AU Equity</stp>
        <stp>CRNCY</stp>
        <stp>[Crispin Spreadsheet.xlsx]OEI!R20C4</stp>
        <tr r="D20" s="2"/>
      </tp>
      <tp t="s">
        <v>EUR</v>
        <stp/>
        <stp>##V3_BDPV12</stp>
        <stp>EDF FP Equity</stp>
        <stp>CRNCY</stp>
        <stp>[Crispin Spreadsheet.xlsx]OEI!R755C4</stp>
        <tr r="D755" s="2"/>
      </tp>
      <tp>
        <v>1140</v>
        <stp/>
        <stp>##V3_BDPV12</stp>
        <stp>SGL SJ Equity</stp>
        <stp>PX_YEST_CLOSE</stp>
        <stp>[Crispin Spreadsheet.xlsx]OEI!R332C6</stp>
        <tr r="F332" s="2"/>
      </tp>
      <tp>
        <v>582.20000000000005</v>
        <stp/>
        <stp>##V3_BDPV12</stp>
        <stp>ECM LN Equity</stp>
        <stp>PX_YEST_CLOSE</stp>
        <stp>[Crispin Spreadsheet.xlsx]OEI!R452C6</stp>
        <tr r="F452" s="2"/>
      </tp>
      <tp>
        <v>238.4</v>
        <stp/>
        <stp>##V3_BDPV12</stp>
        <stp>GFS LN Equity</stp>
        <stp>PX_YEST_CLOSE</stp>
        <stp>[Crispin Spreadsheet.xlsx]OEI!R457C6</stp>
        <tr r="F457" s="2"/>
      </tp>
      <tp>
        <v>95.9</v>
        <stp/>
        <stp>##V3_BDPV12</stp>
        <stp>EXP US Equity</stp>
        <stp>PX_YEST_CLOSE</stp>
        <stp>[Crispin Spreadsheet.xlsx]OEI!R624C6</stp>
        <tr r="F624" s="2"/>
      </tp>
      <tp t="s">
        <v>EUR</v>
        <stp/>
        <stp>##V3_BDPV12</stp>
        <stp>BNP FP Equity</stp>
        <stp>CRNCY</stp>
        <stp>[Crispin Spreadsheet.xlsx]OEI!R88C4</stp>
        <tr r="D88" s="2"/>
      </tp>
      <tp t="s">
        <v>EUR</v>
        <stp/>
        <stp>##V3_BDPV12</stp>
        <stp>FUR NA Equity</stp>
        <stp>CRNCY</stp>
        <stp>[Crispin Spreadsheet.xlsx]OEI!R295C4</stp>
        <tr r="D295" s="2"/>
      </tp>
      <tp t="s">
        <v>EUR</v>
        <stp/>
        <stp>##V3_BDPV12</stp>
        <stp>IDR SQ Equity</stp>
        <stp>CRNCY</stp>
        <stp>[Crispin Spreadsheet.xlsx]OEI!R344C4</stp>
        <tr r="D344" s="2"/>
      </tp>
      <tp t="s">
        <v>USD</v>
        <stp/>
        <stp>##V3_BDPV12</stp>
        <stp>NAV US Equity</stp>
        <stp>CRNCY</stp>
        <stp>[Crispin Spreadsheet.xlsx]OEI!R773C4</stp>
        <tr r="D773" s="2"/>
      </tp>
      <tp t="s">
        <v>IBEX 35 INDX FUTR Apr18</v>
        <stp/>
        <stp>##V3_BDPV12</stp>
        <stp>IBA Index</stp>
        <stp>NAME</stp>
        <stp>[Crispin Spreadsheet.xlsx]OEI!R335C5</stp>
        <tr r="E335" s="2"/>
      </tp>
      <tp>
        <v>104.8</v>
        <stp/>
        <stp>##V3_BDHV12</stp>
        <stp>CAP FP Equity</stp>
        <stp>PX_CLOSE_1D</stp>
        <stp>09/03/2018</stp>
        <stp>09/03/2018</stp>
        <stp>[Crispin Spreadsheet.xlsx]OEI!R90C28</stp>
        <tr r="AB90" s="2"/>
      </tp>
      <tp>
        <v>252.6</v>
        <stp/>
        <stp>##V3_BDPV12</stp>
        <stp>GS US Equity</stp>
        <stp>PX_YEST_CLOSE</stp>
        <stp>[Crispin Spreadsheet.xlsx]OEI!R638C6</stp>
        <tr r="F638" s="2"/>
      </tp>
      <tp t="s">
        <v>USD</v>
        <stp/>
        <stp>##V3_BDPV12</stp>
        <stp>UA US Equity</stp>
        <stp>CRNCY</stp>
        <stp>[Crispin Spreadsheet.xlsx]OEI!R694C4</stp>
        <tr r="D694" s="2"/>
      </tp>
      <tp t="s">
        <v>EUR</v>
        <stp/>
        <stp>##V3_BDPV12</stp>
        <stp>SK FP Equity</stp>
        <stp>CRNCY</stp>
        <stp>[Crispin Spreadsheet.xlsx]OEI!R121C4</stp>
        <tr r="D121" s="2"/>
      </tp>
      <tp t="s">
        <v>USD</v>
        <stp/>
        <stp>##V3_BDPV12</stp>
        <stp>X US Equity</stp>
        <stp>CRNCY</stp>
        <stp>[Crispin Spreadsheet.xlsx]OEI!R794C4</stp>
        <tr r="D794" s="2"/>
      </tp>
      <tp>
        <v>6615</v>
        <stp/>
        <stp>##V3_BDPV12</stp>
        <stp>DCC LN Equity</stp>
        <stp>PX_YEST_CLOSE</stp>
        <stp>[Crispin Spreadsheet.xlsx]OEI!R443C6</stp>
        <tr r="F443" s="2"/>
      </tp>
      <tp>
        <v>153.65</v>
        <stp/>
        <stp>##V3_BDPV12</stp>
        <stp>MHG NO Equity</stp>
        <stp>PX_YEST_CLOSE</stp>
        <stp>[Crispin Spreadsheet.xlsx]OEI!R769C6</stp>
        <tr r="F769" s="2"/>
      </tp>
      <tp>
        <v>165</v>
        <stp/>
        <stp>##V3_BDPV12</stp>
        <stp>OBD LN Equity</stp>
        <stp>PX_YEST_CLOSE</stp>
        <stp>[Crispin Spreadsheet.xlsx]OEI!R512C6</stp>
        <tr r="F512" s="2"/>
      </tp>
      <tp>
        <v>649.6</v>
        <stp/>
        <stp>##V3_BDPV12</stp>
        <stp>SGE LN Equity</stp>
        <stp>PX_YEST_CLOSE</stp>
        <stp>[Crispin Spreadsheet.xlsx]OEI!R567C6</stp>
        <tr r="F567" s="2"/>
      </tp>
      <tp t="s">
        <v>USD</v>
        <stp/>
        <stp>##V3_BDPV12</stp>
        <stp>BAC US Equity</stp>
        <stp>CRNCY</stp>
        <stp>[Crispin Spreadsheet.xlsx]OEI!R602C4</stp>
        <tr r="D602" s="2"/>
      </tp>
      <tp t="s">
        <v>EUR</v>
        <stp/>
        <stp>##V3_BDPV12</stp>
        <stp>SAB SQ Equity</stp>
        <stp>CRNCY</stp>
        <stp>[Crispin Spreadsheet.xlsx]OEI!R340C4</stp>
        <tr r="D340" s="2"/>
      </tp>
      <tp>
        <v>228.6</v>
        <stp/>
        <stp>##V3_BDPV12</stp>
        <stp>WDH DC Equity</stp>
        <stp>PX_YEST_CLOSE</stp>
        <stp>[Crispin Spreadsheet.xlsx]OEI!R799C6</stp>
        <tr r="F799" s="2"/>
      </tp>
      <tp>
        <v>871.4</v>
        <stp/>
        <stp>##V3_BDPV12</stp>
        <stp>III LN Equity</stp>
        <stp>PX_YEST_CLOSE</stp>
        <stp>[Crispin Spreadsheet.xlsx]OEI!R399C6</stp>
        <tr r="F399" s="2"/>
      </tp>
      <tp>
        <v>13.725</v>
        <stp/>
        <stp>##V3_BDPV12</stp>
        <stp>RXL FP Equity</stp>
        <stp>PX_YEST_CLOSE</stp>
        <stp>[Crispin Spreadsheet.xlsx]OEI!R116C6</stp>
        <tr r="F116" s="2"/>
      </tp>
      <tp>
        <v>0.2767</v>
        <stp/>
        <stp>##V3_BDPV12</stp>
        <stp>BCP PL Equity</stp>
        <stp>PX_YEST_CLOSE</stp>
        <stp>[Crispin Spreadsheet.xlsx]OEI!R321C6</stp>
        <tr r="F321" s="2"/>
      </tp>
      <tp>
        <v>89.09</v>
        <stp/>
        <stp>##V3_BDPV12</stp>
        <stp>ABI BB Equity</stp>
        <stp>PX_YEST_CLOSE</stp>
        <stp>[Crispin Spreadsheet.xlsx]OEI!R34C6</stp>
        <tr r="F34" s="2"/>
      </tp>
      <tp>
        <v>1913</v>
        <stp/>
        <stp>##V3_BDPV12</stp>
        <stp>AHT LN Equity</stp>
        <stp>PX_YEST_CLOSE</stp>
        <stp>[Crispin Spreadsheet.xlsx]OEI!R408C6</stp>
        <tr r="F408" s="2"/>
      </tp>
      <tp>
        <v>20.22</v>
        <stp/>
        <stp>##V3_BDPV12</stp>
        <stp>HTZ US Equity</stp>
        <stp>PX_YEST_CLOSE</stp>
        <stp>[Crispin Spreadsheet.xlsx]OEI!R759C6</stp>
        <tr r="F759" s="2"/>
      </tp>
      <tp t="s">
        <v>EUR</v>
        <stp/>
        <stp>##V3_BDPV12</stp>
        <stp>KER FP Equity</stp>
        <stp>CRNCY</stp>
        <stp>[Crispin Spreadsheet.xlsx]OEI!R105C4</stp>
        <tr r="D105" s="2"/>
      </tp>
      <tp t="s">
        <v>EUR</v>
        <stp/>
        <stp>##V3_BDPV12</stp>
        <stp>SOW GY Equity</stp>
        <stp>CRNCY</stp>
        <stp>[Crispin Spreadsheet.xlsx]OEI!R176C4</stp>
        <tr r="D176" s="2"/>
      </tp>
      <tp>
        <v>40.799999999999997</v>
        <stp/>
        <stp>##V3_BDHV12</stp>
        <stp>WES AU Equity</stp>
        <stp>PX_CLOSE_1D</stp>
        <stp>09/03/2018</stp>
        <stp>09/03/2018</stp>
        <stp>[Crispin Spreadsheet.xlsx]OEI!R23C28</stp>
        <tr r="AB23" s="2"/>
      </tp>
      <tp t="s">
        <v>USD</v>
        <stp/>
        <stp>##V3_BDPV12</stp>
        <stp>MS US Equity</stp>
        <stp>CRNCY</stp>
        <stp>[Crispin Spreadsheet.xlsx]OEI!R663C4</stp>
        <tr r="D663" s="2"/>
      </tp>
      <tp>
        <v>70.2</v>
        <stp/>
        <stp>##V3_BDPV12</stp>
        <stp>SU FP Equity</stp>
        <stp>PX_YEST_CLOSE</stp>
        <stp>[Crispin Spreadsheet.xlsx]OEI!R780C6</stp>
        <tr r="F780" s="2"/>
      </tp>
      <tp>
        <v>70.31</v>
        <stp/>
        <stp>##V3_BDPV12</stp>
        <stp>C US Equity</stp>
        <stp>PX_YEST_CLOSE</stp>
        <stp>[Crispin Spreadsheet.xlsx]OEI!R615C6</stp>
        <tr r="F615" s="2"/>
      </tp>
      <tp>
        <v>27.97</v>
        <stp/>
        <stp>##V3_BDPV12</stp>
        <stp>EDEN FP Equity</stp>
        <stp>PX_YEST_CLOSE</stp>
        <stp>[Crispin Spreadsheet.xlsx]OEI!R98C6</stp>
        <tr r="F98" s="2"/>
      </tp>
      <tp>
        <v>125.65</v>
        <stp/>
        <stp>##V3_BDHV12</stp>
        <stp>ML FP Equity</stp>
        <stp>PX_CLOSE_1D</stp>
        <stp>09/03/2018</stp>
        <stp>09/03/2018</stp>
        <stp>[Crispin Spreadsheet.xlsx]OEI!R93C28</stp>
        <tr r="AB93" s="2"/>
      </tp>
      <tp>
        <v>28.72</v>
        <stp/>
        <stp>##V3_BDPV12</stp>
        <stp>DEC FP Equity</stp>
        <stp>PX_YEST_CLOSE</stp>
        <stp>[Crispin Spreadsheet.xlsx]OEI!R104C6</stp>
        <tr r="F104" s="2"/>
      </tp>
      <tp>
        <v>11.46</v>
        <stp/>
        <stp>##V3_BDPV12</stp>
        <stp>EDF FP Equity</stp>
        <stp>PX_YEST_CLOSE</stp>
        <stp>[Crispin Spreadsheet.xlsx]OEI!R755C6</stp>
        <tr r="F755" s="2"/>
      </tp>
      <tp t="s">
        <v>GBp</v>
        <stp/>
        <stp>##V3_BDPV12</stp>
        <stp>ECM LN Equity</stp>
        <stp>CRNCY</stp>
        <stp>[Crispin Spreadsheet.xlsx]OEI!R452C4</stp>
        <tr r="D452" s="2"/>
      </tp>
      <tp t="s">
        <v>ZAr</v>
        <stp/>
        <stp>##V3_BDPV12</stp>
        <stp>SGL SJ Equity</stp>
        <stp>CRNCY</stp>
        <stp>[Crispin Spreadsheet.xlsx]OEI!R332C4</stp>
        <tr r="D332" s="2"/>
      </tp>
      <tp>
        <v>27.26</v>
        <stp/>
        <stp>##V3_BDPV12</stp>
        <stp>RHK GY Equity</stp>
        <stp>PX_YEST_CLOSE</stp>
        <stp>[Crispin Spreadsheet.xlsx]OEI!R170C6</stp>
        <tr r="F170" s="2"/>
      </tp>
      <tp t="s">
        <v>GBp</v>
        <stp/>
        <stp>##V3_BDPV12</stp>
        <stp>DEB LN Equity</stp>
        <stp>CRNCY</stp>
        <stp>[Crispin Spreadsheet.xlsx]OEI!R444C4</stp>
        <tr r="D444" s="2"/>
      </tp>
      <tp>
        <v>0.115</v>
        <stp/>
        <stp>##V3_BDPV12</stp>
        <stp>DW CN Equity</stp>
        <stp>PX_YEST_CLOSE</stp>
        <stp>[Crispin Spreadsheet.xlsx]OEI!R49C6</stp>
        <tr r="F49" s="2"/>
      </tp>
      <tp>
        <v>10.88</v>
        <stp/>
        <stp>##V3_BDPV12</stp>
        <stp>TFI FP Equity</stp>
        <stp>PX_YEST_CLOSE</stp>
        <stp>[Crispin Spreadsheet.xlsx]OEI!R127C6</stp>
        <tr r="F127" s="2"/>
      </tp>
      <tp>
        <v>5.21</v>
        <stp/>
        <stp>##V3_BDPV12</stp>
        <stp>SAN SQ Equity</stp>
        <stp>PX_YEST_CLOSE</stp>
        <stp>[Crispin Spreadsheet.xlsx]OEI!R341C6</stp>
        <tr r="F341" s="2"/>
      </tp>
      <tp t="s">
        <v>GBp</v>
        <stp/>
        <stp>##V3_BDPV12</stp>
        <stp>DCG LN Equity</stp>
        <stp>CRNCY</stp>
        <stp>[Crispin Spreadsheet.xlsx]OEI!R442C4</stp>
        <tr r="D442" s="2"/>
      </tp>
      <tp t="s">
        <v>GBp</v>
        <stp/>
        <stp>##V3_BDPV12</stp>
        <stp>IAG LN Equity</stp>
        <stp>CRNCY</stp>
        <stp>[Crispin Spreadsheet.xlsx]OEI!R480C4</stp>
        <tr r="D480" s="2"/>
      </tp>
      <tp t="s">
        <v>EUR</v>
        <stp/>
        <stp>##V3_BDPV12</stp>
        <stp>BN FP Equity</stp>
        <stp>CRNCY</stp>
        <stp>[Crispin Spreadsheet.xlsx]OEI!R96C4</stp>
        <tr r="D96" s="2"/>
      </tp>
      <tp t="s">
        <v>EUR</v>
        <stp/>
        <stp>##V3_BDPV12</stp>
        <stp>RWE GY Equity</stp>
        <stp>CRNCY</stp>
        <stp>[Crispin Spreadsheet.xlsx]OEI!R171C4</stp>
        <tr r="D171" s="2"/>
      </tp>
      <tp>
        <v>11.43</v>
        <stp/>
        <stp>##V3_BDPV12</stp>
        <stp>IDR SQ Equity</stp>
        <stp>PX_YEST_CLOSE</stp>
        <stp>[Crispin Spreadsheet.xlsx]OEI!R344C6</stp>
        <tr r="F344" s="2"/>
      </tp>
      <tp>
        <v>11.77</v>
        <stp/>
        <stp>##V3_BDPV12</stp>
        <stp>FUR NA Equity</stp>
        <stp>PX_YEST_CLOSE</stp>
        <stp>[Crispin Spreadsheet.xlsx]OEI!R295C6</stp>
        <tr r="F295" s="2"/>
      </tp>
      <tp>
        <v>32.380000000000003</v>
        <stp/>
        <stp>##V3_BDPV12</stp>
        <stp>NAV US Equity</stp>
        <stp>PX_YEST_CLOSE</stp>
        <stp>[Crispin Spreadsheet.xlsx]OEI!R773C6</stp>
        <tr r="F773" s="2"/>
      </tp>
      <tp>
        <v>1</v>
        <stp/>
        <stp>##V3_BDPV12</stp>
        <stp>EURBRL Curncy</stp>
        <stp>QUOTE_FACTOR</stp>
        <stp>[Crispin Spreadsheet.xlsx]OEI!R43C12</stp>
        <tr r="L43" s="2"/>
      </tp>
      <tp>
        <v>1</v>
        <stp/>
        <stp>##V3_BDPV12</stp>
        <stp>EURBRL Curncy</stp>
        <stp>QUOTE_FACTOR</stp>
        <stp>[Crispin Spreadsheet.xlsx]OEI!R42C12</stp>
        <tr r="L42" s="2"/>
      </tp>
      <tp t="s">
        <v>GBp</v>
        <stp/>
        <stp>##V3_BDPV12</stp>
        <stp>GFS LN Equity</stp>
        <stp>CRNCY</stp>
        <stp>[Crispin Spreadsheet.xlsx]OEI!R457C4</stp>
        <tr r="D457" s="2"/>
      </tp>
      <tp t="s">
        <v>USD</v>
        <stp/>
        <stp>##V3_BDPV12</stp>
        <stp>EXP US Equity</stp>
        <stp>CRNCY</stp>
        <stp>[Crispin Spreadsheet.xlsx]OEI!R624C4</stp>
        <tr r="D624" s="2"/>
      </tp>
      <tp t="s">
        <v>AUD</v>
        <stp/>
        <stp>##V3_BDPV12</stp>
        <stp>WGX AU Equity</stp>
        <stp>CRNCY</stp>
        <stp>[Crispin Spreadsheet.xlsx]OEI!R24C4</stp>
        <tr r="D24" s="2"/>
      </tp>
      <tp t="s">
        <v>USD</v>
        <stp/>
        <stp>##V3_BDPV12</stp>
        <stp>GS US Equity</stp>
        <stp>CRNCY</stp>
        <stp>[Crispin Spreadsheet.xlsx]OEI!R638C4</stp>
        <tr r="D638" s="2"/>
      </tp>
      <tp t="s">
        <v>EUR</v>
        <stp/>
        <stp>##V3_BDPV12</stp>
        <stp>DEXB BB Equity</stp>
        <stp>CRNCY</stp>
        <stp>[Crispin Spreadsheet.xlsx]OEI!R36C4</stp>
        <tr r="D36" s="2"/>
      </tp>
      <tp>
        <v>34.5</v>
        <stp/>
        <stp>##V3_BDPV12</stp>
        <stp>X US Equity</stp>
        <stp>PX_YEST_CLOSE</stp>
        <stp>[Crispin Spreadsheet.xlsx]OEI!R794C6</stp>
        <tr r="F794" s="2"/>
      </tp>
      <tp>
        <v>157.30000000000001</v>
        <stp/>
        <stp>##V3_BDPV12</stp>
        <stp>SK FP Equity</stp>
        <stp>PX_YEST_CLOSE</stp>
        <stp>[Crispin Spreadsheet.xlsx]OEI!R121C6</stp>
        <tr r="F121" s="2"/>
      </tp>
      <tp>
        <v>13.71</v>
        <stp/>
        <stp>##V3_BDPV12</stp>
        <stp>UA US Equity</stp>
        <stp>PX_YEST_CLOSE</stp>
        <stp>[Crispin Spreadsheet.xlsx]OEI!R694C6</stp>
        <tr r="F694" s="2"/>
      </tp>
      <tp>
        <v>1</v>
        <stp/>
        <stp>##V3_BDPV12</stp>
        <stp>EURTRY Curncy</stp>
        <stp>QUOTE_FACTOR</stp>
        <stp>[Crispin Spreadsheet.xlsx]OEI!R394C12</stp>
        <tr r="L394" s="2"/>
      </tp>
      <tp>
        <v>1</v>
        <stp/>
        <stp>##V3_BDPV12</stp>
        <stp>EURJPY Curncy</stp>
        <stp>QUOTE_FACTOR</stp>
        <stp>[Crispin Spreadsheet.xlsx]OEI!R239C12</stp>
        <tr r="L239" s="2"/>
      </tp>
      <tp>
        <v>1</v>
        <stp/>
        <stp>##V3_BDPV12</stp>
        <stp>EURJPY Curncy</stp>
        <stp>QUOTE_FACTOR</stp>
        <stp>[Crispin Spreadsheet.xlsx]OEI!R238C12</stp>
        <tr r="L238" s="2"/>
      </tp>
      <tp>
        <v>1</v>
        <stp/>
        <stp>##V3_BDPV12</stp>
        <stp>EURJPY Curncy</stp>
        <stp>QUOTE_FACTOR</stp>
        <stp>[Crispin Spreadsheet.xlsx]OEI!R251C12</stp>
        <tr r="L251" s="2"/>
      </tp>
      <tp>
        <v>1</v>
        <stp/>
        <stp>##V3_BDPV12</stp>
        <stp>EURJPY Curncy</stp>
        <stp>QUOTE_FACTOR</stp>
        <stp>[Crispin Spreadsheet.xlsx]OEI!R250C12</stp>
        <tr r="L250" s="2"/>
      </tp>
      <tp>
        <v>1</v>
        <stp/>
        <stp>##V3_BDPV12</stp>
        <stp>EURJPY Curncy</stp>
        <stp>QUOTE_FACTOR</stp>
        <stp>[Crispin Spreadsheet.xlsx]OEI!R253C12</stp>
        <tr r="L253" s="2"/>
      </tp>
      <tp>
        <v>1</v>
        <stp/>
        <stp>##V3_BDPV12</stp>
        <stp>EURJPY Curncy</stp>
        <stp>QUOTE_FACTOR</stp>
        <stp>[Crispin Spreadsheet.xlsx]OEI!R252C12</stp>
        <tr r="L252" s="2"/>
      </tp>
      <tp>
        <v>1</v>
        <stp/>
        <stp>##V3_BDPV12</stp>
        <stp>EURJPY Curncy</stp>
        <stp>QUOTE_FACTOR</stp>
        <stp>[Crispin Spreadsheet.xlsx]OEI!R255C12</stp>
        <tr r="L255" s="2"/>
      </tp>
      <tp>
        <v>1</v>
        <stp/>
        <stp>##V3_BDPV12</stp>
        <stp>EURJPY Curncy</stp>
        <stp>QUOTE_FACTOR</stp>
        <stp>[Crispin Spreadsheet.xlsx]OEI!R254C12</stp>
        <tr r="L254" s="2"/>
      </tp>
      <tp>
        <v>1</v>
        <stp/>
        <stp>##V3_BDPV12</stp>
        <stp>EURJPY Curncy</stp>
        <stp>QUOTE_FACTOR</stp>
        <stp>[Crispin Spreadsheet.xlsx]OEI!R257C12</stp>
        <tr r="L257" s="2"/>
      </tp>
      <tp>
        <v>1</v>
        <stp/>
        <stp>##V3_BDPV12</stp>
        <stp>EURJPY Curncy</stp>
        <stp>QUOTE_FACTOR</stp>
        <stp>[Crispin Spreadsheet.xlsx]OEI!R256C12</stp>
        <tr r="L256" s="2"/>
      </tp>
      <tp>
        <v>1</v>
        <stp/>
        <stp>##V3_BDPV12</stp>
        <stp>EURJPY Curncy</stp>
        <stp>QUOTE_FACTOR</stp>
        <stp>[Crispin Spreadsheet.xlsx]OEI!R259C12</stp>
        <tr r="L259" s="2"/>
      </tp>
      <tp>
        <v>1</v>
        <stp/>
        <stp>##V3_BDPV12</stp>
        <stp>EURJPY Curncy</stp>
        <stp>QUOTE_FACTOR</stp>
        <stp>[Crispin Spreadsheet.xlsx]OEI!R258C12</stp>
        <tr r="L258" s="2"/>
      </tp>
      <tp>
        <v>1</v>
        <stp/>
        <stp>##V3_BDPV12</stp>
        <stp>EURJPY Curncy</stp>
        <stp>QUOTE_FACTOR</stp>
        <stp>[Crispin Spreadsheet.xlsx]OEI!R241C12</stp>
        <tr r="L241" s="2"/>
      </tp>
      <tp>
        <v>1</v>
        <stp/>
        <stp>##V3_BDPV12</stp>
        <stp>EURJPY Curncy</stp>
        <stp>QUOTE_FACTOR</stp>
        <stp>[Crispin Spreadsheet.xlsx]OEI!R240C12</stp>
        <tr r="L240" s="2"/>
      </tp>
      <tp>
        <v>1</v>
        <stp/>
        <stp>##V3_BDPV12</stp>
        <stp>EURJPY Curncy</stp>
        <stp>QUOTE_FACTOR</stp>
        <stp>[Crispin Spreadsheet.xlsx]OEI!R243C12</stp>
        <tr r="L243" s="2"/>
      </tp>
      <tp>
        <v>1</v>
        <stp/>
        <stp>##V3_BDPV12</stp>
        <stp>EURJPY Curncy</stp>
        <stp>QUOTE_FACTOR</stp>
        <stp>[Crispin Spreadsheet.xlsx]OEI!R242C12</stp>
        <tr r="L242" s="2"/>
      </tp>
      <tp>
        <v>1</v>
        <stp/>
        <stp>##V3_BDPV12</stp>
        <stp>EURJPY Curncy</stp>
        <stp>QUOTE_FACTOR</stp>
        <stp>[Crispin Spreadsheet.xlsx]OEI!R245C12</stp>
        <tr r="L245" s="2"/>
      </tp>
      <tp>
        <v>1</v>
        <stp/>
        <stp>##V3_BDPV12</stp>
        <stp>EURJPY Curncy</stp>
        <stp>QUOTE_FACTOR</stp>
        <stp>[Crispin Spreadsheet.xlsx]OEI!R244C12</stp>
        <tr r="L244" s="2"/>
      </tp>
      <tp>
        <v>1</v>
        <stp/>
        <stp>##V3_BDPV12</stp>
        <stp>EURJPY Curncy</stp>
        <stp>QUOTE_FACTOR</stp>
        <stp>[Crispin Spreadsheet.xlsx]OEI!R247C12</stp>
        <tr r="L247" s="2"/>
      </tp>
      <tp>
        <v>1</v>
        <stp/>
        <stp>##V3_BDPV12</stp>
        <stp>EURJPY Curncy</stp>
        <stp>QUOTE_FACTOR</stp>
        <stp>[Crispin Spreadsheet.xlsx]OEI!R246C12</stp>
        <tr r="L246" s="2"/>
      </tp>
      <tp>
        <v>1</v>
        <stp/>
        <stp>##V3_BDPV12</stp>
        <stp>EURJPY Curncy</stp>
        <stp>QUOTE_FACTOR</stp>
        <stp>[Crispin Spreadsheet.xlsx]OEI!R249C12</stp>
        <tr r="L249" s="2"/>
      </tp>
      <tp>
        <v>1</v>
        <stp/>
        <stp>##V3_BDPV12</stp>
        <stp>EURJPY Curncy</stp>
        <stp>QUOTE_FACTOR</stp>
        <stp>[Crispin Spreadsheet.xlsx]OEI!R248C12</stp>
        <tr r="L248" s="2"/>
      </tp>
      <tp>
        <v>1</v>
        <stp/>
        <stp>##V3_BDPV12</stp>
        <stp>EURJPY Curncy</stp>
        <stp>QUOTE_FACTOR</stp>
        <stp>[Crispin Spreadsheet.xlsx]OEI!R271C12</stp>
        <tr r="L271" s="2"/>
      </tp>
      <tp>
        <v>1</v>
        <stp/>
        <stp>##V3_BDPV12</stp>
        <stp>EURJPY Curncy</stp>
        <stp>QUOTE_FACTOR</stp>
        <stp>[Crispin Spreadsheet.xlsx]OEI!R270C12</stp>
        <tr r="L270" s="2"/>
      </tp>
      <tp>
        <v>1</v>
        <stp/>
        <stp>##V3_BDPV12</stp>
        <stp>EURJPY Curncy</stp>
        <stp>QUOTE_FACTOR</stp>
        <stp>[Crispin Spreadsheet.xlsx]OEI!R273C12</stp>
        <tr r="L273" s="2"/>
      </tp>
      <tp>
        <v>1</v>
        <stp/>
        <stp>##V3_BDPV12</stp>
        <stp>EURJPY Curncy</stp>
        <stp>QUOTE_FACTOR</stp>
        <stp>[Crispin Spreadsheet.xlsx]OEI!R272C12</stp>
        <tr r="L272" s="2"/>
      </tp>
      <tp>
        <v>1</v>
        <stp/>
        <stp>##V3_BDPV12</stp>
        <stp>EURJPY Curncy</stp>
        <stp>QUOTE_FACTOR</stp>
        <stp>[Crispin Spreadsheet.xlsx]OEI!R275C12</stp>
        <tr r="L275" s="2"/>
      </tp>
      <tp>
        <v>1</v>
        <stp/>
        <stp>##V3_BDPV12</stp>
        <stp>EURJPY Curncy</stp>
        <stp>QUOTE_FACTOR</stp>
        <stp>[Crispin Spreadsheet.xlsx]OEI!R274C12</stp>
        <tr r="L274" s="2"/>
      </tp>
      <tp>
        <v>1</v>
        <stp/>
        <stp>##V3_BDPV12</stp>
        <stp>EURJPY Curncy</stp>
        <stp>QUOTE_FACTOR</stp>
        <stp>[Crispin Spreadsheet.xlsx]OEI!R277C12</stp>
        <tr r="L277" s="2"/>
      </tp>
      <tp>
        <v>1</v>
        <stp/>
        <stp>##V3_BDPV12</stp>
        <stp>EURJPY Curncy</stp>
        <stp>QUOTE_FACTOR</stp>
        <stp>[Crispin Spreadsheet.xlsx]OEI!R276C12</stp>
        <tr r="L276" s="2"/>
      </tp>
      <tp>
        <v>1</v>
        <stp/>
        <stp>##V3_BDPV12</stp>
        <stp>EURJPY Curncy</stp>
        <stp>QUOTE_FACTOR</stp>
        <stp>[Crispin Spreadsheet.xlsx]OEI!R279C12</stp>
        <tr r="L279" s="2"/>
      </tp>
      <tp>
        <v>1</v>
        <stp/>
        <stp>##V3_BDPV12</stp>
        <stp>EURJPY Curncy</stp>
        <stp>QUOTE_FACTOR</stp>
        <stp>[Crispin Spreadsheet.xlsx]OEI!R278C12</stp>
        <tr r="L278" s="2"/>
      </tp>
      <tp>
        <v>1</v>
        <stp/>
        <stp>##V3_BDPV12</stp>
        <stp>EURJPY Curncy</stp>
        <stp>QUOTE_FACTOR</stp>
        <stp>[Crispin Spreadsheet.xlsx]OEI!R261C12</stp>
        <tr r="L261" s="2"/>
      </tp>
      <tp>
        <v>1</v>
        <stp/>
        <stp>##V3_BDPV12</stp>
        <stp>EURJPY Curncy</stp>
        <stp>QUOTE_FACTOR</stp>
        <stp>[Crispin Spreadsheet.xlsx]OEI!R260C12</stp>
        <tr r="L260" s="2"/>
      </tp>
      <tp>
        <v>1</v>
        <stp/>
        <stp>##V3_BDPV12</stp>
        <stp>EURJPY Curncy</stp>
        <stp>QUOTE_FACTOR</stp>
        <stp>[Crispin Spreadsheet.xlsx]OEI!R263C12</stp>
        <tr r="L263" s="2"/>
      </tp>
      <tp>
        <v>1</v>
        <stp/>
        <stp>##V3_BDPV12</stp>
        <stp>EURJPY Curncy</stp>
        <stp>QUOTE_FACTOR</stp>
        <stp>[Crispin Spreadsheet.xlsx]OEI!R262C12</stp>
        <tr r="L262" s="2"/>
      </tp>
      <tp>
        <v>1</v>
        <stp/>
        <stp>##V3_BDPV12</stp>
        <stp>EURJPY Curncy</stp>
        <stp>QUOTE_FACTOR</stp>
        <stp>[Crispin Spreadsheet.xlsx]OEI!R265C12</stp>
        <tr r="L265" s="2"/>
      </tp>
      <tp>
        <v>1</v>
        <stp/>
        <stp>##V3_BDPV12</stp>
        <stp>EURJPY Curncy</stp>
        <stp>QUOTE_FACTOR</stp>
        <stp>[Crispin Spreadsheet.xlsx]OEI!R264C12</stp>
        <tr r="L264" s="2"/>
      </tp>
      <tp>
        <v>1</v>
        <stp/>
        <stp>##V3_BDPV12</stp>
        <stp>EURJPY Curncy</stp>
        <stp>QUOTE_FACTOR</stp>
        <stp>[Crispin Spreadsheet.xlsx]OEI!R267C12</stp>
        <tr r="L267" s="2"/>
      </tp>
      <tp>
        <v>1</v>
        <stp/>
        <stp>##V3_BDPV12</stp>
        <stp>EURJPY Curncy</stp>
        <stp>QUOTE_FACTOR</stp>
        <stp>[Crispin Spreadsheet.xlsx]OEI!R266C12</stp>
        <tr r="L266" s="2"/>
      </tp>
      <tp>
        <v>1</v>
        <stp/>
        <stp>##V3_BDPV12</stp>
        <stp>EURJPY Curncy</stp>
        <stp>QUOTE_FACTOR</stp>
        <stp>[Crispin Spreadsheet.xlsx]OEI!R269C12</stp>
        <tr r="L269" s="2"/>
      </tp>
      <tp>
        <v>1</v>
        <stp/>
        <stp>##V3_BDPV12</stp>
        <stp>EURJPY Curncy</stp>
        <stp>QUOTE_FACTOR</stp>
        <stp>[Crispin Spreadsheet.xlsx]OEI!R268C12</stp>
        <tr r="L268" s="2"/>
      </tp>
      <tp>
        <v>1</v>
        <stp/>
        <stp>##V3_BDPV12</stp>
        <stp>EURJPY Curncy</stp>
        <stp>QUOTE_FACTOR</stp>
        <stp>[Crispin Spreadsheet.xlsx]OEI!R281C12</stp>
        <tr r="L281" s="2"/>
      </tp>
      <tp>
        <v>1</v>
        <stp/>
        <stp>##V3_BDPV12</stp>
        <stp>EURJPY Curncy</stp>
        <stp>QUOTE_FACTOR</stp>
        <stp>[Crispin Spreadsheet.xlsx]OEI!R280C12</stp>
        <tr r="L280" s="2"/>
      </tp>
      <tp>
        <v>1</v>
        <stp/>
        <stp>##V3_BDPV12</stp>
        <stp>EURJPY Curncy</stp>
        <stp>QUOTE_FACTOR</stp>
        <stp>[Crispin Spreadsheet.xlsx]OEI!R283C12</stp>
        <tr r="L283" s="2"/>
      </tp>
      <tp>
        <v>1</v>
        <stp/>
        <stp>##V3_BDPV12</stp>
        <stp>EURJPY Curncy</stp>
        <stp>QUOTE_FACTOR</stp>
        <stp>[Crispin Spreadsheet.xlsx]OEI!R282C12</stp>
        <tr r="L282" s="2"/>
      </tp>
      <tp>
        <v>1</v>
        <stp/>
        <stp>##V3_BDPV12</stp>
        <stp>EURJPY Curncy</stp>
        <stp>QUOTE_FACTOR</stp>
        <stp>[Crispin Spreadsheet.xlsx]OEI!R285C12</stp>
        <tr r="L285" s="2"/>
      </tp>
      <tp>
        <v>1</v>
        <stp/>
        <stp>##V3_BDPV12</stp>
        <stp>EURJPY Curncy</stp>
        <stp>QUOTE_FACTOR</stp>
        <stp>[Crispin Spreadsheet.xlsx]OEI!R284C12</stp>
        <tr r="L284" s="2"/>
      </tp>
      <tp>
        <v>1</v>
        <stp/>
        <stp>##V3_BDPV12</stp>
        <stp>EURJPY Curncy</stp>
        <stp>QUOTE_FACTOR</stp>
        <stp>[Crispin Spreadsheet.xlsx]OEI!R287C12</stp>
        <tr r="L287" s="2"/>
      </tp>
      <tp>
        <v>1</v>
        <stp/>
        <stp>##V3_BDPV12</stp>
        <stp>EURJPY Curncy</stp>
        <stp>QUOTE_FACTOR</stp>
        <stp>[Crispin Spreadsheet.xlsx]OEI!R286C12</stp>
        <tr r="L286" s="2"/>
      </tp>
      <tp>
        <v>1</v>
        <stp/>
        <stp>##V3_BDPV12</stp>
        <stp>EURJPY Curncy</stp>
        <stp>QUOTE_FACTOR</stp>
        <stp>[Crispin Spreadsheet.xlsx]OEI!R288C12</stp>
        <tr r="L288" s="2"/>
      </tp>
      <tp>
        <v>1</v>
        <stp/>
        <stp>##V3_BDPV12</stp>
        <stp>EURJPY Curncy</stp>
        <stp>QUOTE_FACTOR</stp>
        <stp>[Crispin Spreadsheet.xlsx]OEI!R709C12</stp>
        <tr r="L709" s="2"/>
      </tp>
      <tp>
        <v>1</v>
        <stp/>
        <stp>##V3_BDPV12</stp>
        <stp>EURJPY Curncy</stp>
        <stp>QUOTE_FACTOR</stp>
        <stp>[Crispin Spreadsheet.xlsx]OEI!R777C12</stp>
        <tr r="L777" s="2"/>
      </tp>
      <tp>
        <v>1</v>
        <stp/>
        <stp>##V3_BDPV12</stp>
        <stp>EURJPY Curncy</stp>
        <stp>QUOTE_FACTOR</stp>
        <stp>[Crispin Spreadsheet.xlsx]OEI!R784C12</stp>
        <tr r="L784" s="2"/>
      </tp>
      <tp>
        <v>1</v>
        <stp/>
        <stp>##V3_BDPV12</stp>
        <stp>EURJPY Curncy</stp>
        <stp>QUOTE_FACTOR</stp>
        <stp>[Crispin Spreadsheet.xlsx]OEI!R786C12</stp>
        <tr r="L786" s="2"/>
      </tp>
      <tp>
        <v>101.52</v>
        <stp/>
        <stp>##V3_BDHV12</stp>
        <stp>RY CN Equity</stp>
        <stp>PX_CLOSE_1D</stp>
        <stp>09/03/2018</stp>
        <stp>09/03/2018</stp>
        <stp>[Crispin Spreadsheet.xlsx]OEI!R51C28</stp>
        <tr r="AB51" s="2"/>
      </tp>
      <tp>
        <v>1.6405000000000001</v>
        <stp/>
        <stp>##V3_BDPV12</stp>
        <stp>SAB SQ Equity</stp>
        <stp>PX_YEST_CLOSE</stp>
        <stp>[Crispin Spreadsheet.xlsx]OEI!R340C6</stp>
        <tr r="F340" s="2"/>
      </tp>
      <tp>
        <v>30.55</v>
        <stp/>
        <stp>##V3_BDPV12</stp>
        <stp>BAC US Equity</stp>
        <stp>PX_YEST_CLOSE</stp>
        <stp>[Crispin Spreadsheet.xlsx]OEI!R602C6</stp>
        <tr r="F602" s="2"/>
      </tp>
      <tp t="s">
        <v>GBp</v>
        <stp/>
        <stp>##V3_BDPV12</stp>
        <stp>III LN Equity</stp>
        <stp>CRNCY</stp>
        <stp>[Crispin Spreadsheet.xlsx]OEI!R399C4</stp>
        <tr r="D399" s="2"/>
      </tp>
      <tp t="s">
        <v>DKK</v>
        <stp/>
        <stp>##V3_BDPV12</stp>
        <stp>WDH DC Equity</stp>
        <stp>CRNCY</stp>
        <stp>[Crispin Spreadsheet.xlsx]OEI!R799C4</stp>
        <tr r="D799" s="2"/>
      </tp>
      <tp t="s">
        <v>EUR</v>
        <stp/>
        <stp>##V3_BDPV12</stp>
        <stp>RXL FP Equity</stp>
        <stp>CRNCY</stp>
        <stp>[Crispin Spreadsheet.xlsx]OEI!R116C4</stp>
        <tr r="D116" s="2"/>
      </tp>
      <tp t="s">
        <v>GBp</v>
        <stp/>
        <stp>##V3_BDPV12</stp>
        <stp>DCC LN Equity</stp>
        <stp>CRNCY</stp>
        <stp>[Crispin Spreadsheet.xlsx]OEI!R443C4</stp>
        <tr r="D443" s="2"/>
      </tp>
      <tp t="s">
        <v>DKK</v>
        <stp/>
        <stp>##V3_BDPV12</stp>
        <stp>TDC DC Equity</stp>
        <stp>CRNCY</stp>
        <stp>[Crispin Spreadsheet.xlsx]OEI!R63C4</stp>
        <tr r="D63" s="2"/>
      </tp>
      <tp t="s">
        <v>NOK</v>
        <stp/>
        <stp>##V3_BDPV12</stp>
        <stp>MHG NO Equity</stp>
        <stp>CRNCY</stp>
        <stp>[Crispin Spreadsheet.xlsx]OEI!R769C4</stp>
        <tr r="D769" s="2"/>
      </tp>
      <tp t="s">
        <v>EUR</v>
        <stp/>
        <stp>##V3_BDPV12</stp>
        <stp>CS FP Equity</stp>
        <stp>CRNCY</stp>
        <stp>[Crispin Spreadsheet.xlsx]OEI!R87C4</stp>
        <tr r="D87" s="2"/>
      </tp>
      <tp t="s">
        <v>GBp</v>
        <stp/>
        <stp>##V3_BDPV12</stp>
        <stp>SGE LN Equity</stp>
        <stp>CRNCY</stp>
        <stp>[Crispin Spreadsheet.xlsx]OEI!R567C4</stp>
        <tr r="D567" s="2"/>
      </tp>
      <tp t="s">
        <v>AUD</v>
        <stp/>
        <stp>##V3_BDPV12</stp>
        <stp>SVH AU Equity</stp>
        <stp>CRNCY</stp>
        <stp>[Crispin Spreadsheet.xlsx]OEI!R21C4</stp>
        <tr r="D21" s="2"/>
      </tp>
      <tp t="s">
        <v>GBp</v>
        <stp/>
        <stp>##V3_BDPV12</stp>
        <stp>OBD LN Equity</stp>
        <stp>CRNCY</stp>
        <stp>[Crispin Spreadsheet.xlsx]OEI!R512C4</stp>
        <tr r="D512" s="2"/>
      </tp>
      <tp>
        <v>385.5</v>
        <stp/>
        <stp>##V3_BDPV12</stp>
        <stp>KER FP Equity</stp>
        <stp>PX_YEST_CLOSE</stp>
        <stp>[Crispin Spreadsheet.xlsx]OEI!R105C6</stp>
        <tr r="F105" s="2"/>
      </tp>
      <tp t="s">
        <v>USD</v>
        <stp/>
        <stp>##V3_BDPV12</stp>
        <stp>HTZ US Equity</stp>
        <stp>CRNCY</stp>
        <stp>[Crispin Spreadsheet.xlsx]OEI!R759C4</stp>
        <tr r="D759" s="2"/>
      </tp>
      <tp>
        <v>42.43</v>
        <stp/>
        <stp>##V3_BDPV12</stp>
        <stp>SOW GY Equity</stp>
        <stp>PX_YEST_CLOSE</stp>
        <stp>[Crispin Spreadsheet.xlsx]OEI!R176C6</stp>
        <tr r="F176" s="2"/>
      </tp>
      <tp t="s">
        <v>EUR</v>
        <stp/>
        <stp>##V3_BDPV12</stp>
        <stp>BCP PL Equity</stp>
        <stp>CRNCY</stp>
        <stp>[Crispin Spreadsheet.xlsx]OEI!R321C4</stp>
        <tr r="D321" s="2"/>
      </tp>
      <tp t="s">
        <v>GBp</v>
        <stp/>
        <stp>##V3_BDPV12</stp>
        <stp>AHT LN Equity</stp>
        <stp>CRNCY</stp>
        <stp>[Crispin Spreadsheet.xlsx]OEI!R408C4</stp>
        <tr r="D408" s="2"/>
      </tp>
      <tp>
        <v>44.01</v>
        <stp/>
        <stp>##V3_BDPV12</stp>
        <stp>COLR BB Equity</stp>
        <stp>PX_YEST_CLOSE</stp>
        <stp>[Crispin Spreadsheet.xlsx]OEI!R35C6</stp>
        <tr r="F35" s="2"/>
      </tp>
      <tp t="s">
        <v>EUR</v>
        <stp/>
        <stp>##V3_BDPV12</stp>
        <stp>FP FP Equity</stp>
        <stp>CRNCY</stp>
        <stp>[Crispin Spreadsheet.xlsx]OEI!R129C4</stp>
        <tr r="D129" s="2"/>
      </tp>
      <tp>
        <v>63.37</v>
        <stp/>
        <stp>##V3_BDPV12</stp>
        <stp>K US Equity</stp>
        <stp>PX_YEST_CLOSE</stp>
        <stp>[Crispin Spreadsheet.xlsx]OEI!R647C6</stp>
        <tr r="F647" s="2"/>
      </tp>
      <tp t="s">
        <v>USD</v>
        <stp/>
        <stp>##V3_BDPV12</stp>
        <stp>JM SP Equity</stp>
        <stp>CRNCY</stp>
        <stp>[Crispin Spreadsheet.xlsx]OEI!R325C4</stp>
        <tr r="D325" s="2"/>
      </tp>
      <tp t="s">
        <v>GBP</v>
        <stp/>
        <stp>##V3_BDPV12</stp>
        <stp>G A Comdty</stp>
        <stp>CRNCY</stp>
        <stp>[Crispin Spreadsheet.xlsx]OEI!R708C4</stp>
        <tr r="D708" s="2"/>
      </tp>
      <tp t="s">
        <v>USD</v>
        <stp/>
        <stp>##V3_BDPV12</stp>
        <stp>W A Comdty</stp>
        <stp>CRNCY</stp>
        <stp>[Crispin Spreadsheet.xlsx]OEI!R718C4</stp>
        <tr r="D718" s="2"/>
      </tp>
      <tp t="s">
        <v>AUD</v>
        <stp/>
        <stp>##V3_BDPV12</stp>
        <stp>SYD AU Equity</stp>
        <stp>CRNCY</stp>
        <stp>[Crispin Spreadsheet.xlsx]OEI!R22C4</stp>
        <tr r="D22" s="2"/>
      </tp>
      <tp t="s">
        <v>EUR</v>
        <stp/>
        <stp>##V3_BDPV12</stp>
        <stp>FTI FP Equity</stp>
        <stp>CRNCY</stp>
        <stp>[Crispin Spreadsheet.xlsx]OEI!R789C4</stp>
        <tr r="D789" s="2"/>
      </tp>
      <tp t="s">
        <v>CAD</v>
        <stp/>
        <stp>##V3_BDPV12</stp>
        <stp>RY CN Equity</stp>
        <stp>CRNCY</stp>
        <stp>[Crispin Spreadsheet.xlsx]OEI!R51C4</stp>
        <tr r="D51" s="2"/>
      </tp>
      <tp>
        <v>16.164999999999999</v>
        <stp/>
        <stp>##V3_BDPV12</stp>
        <stp>RYA LN Equity</stp>
        <stp>PX_YEST_CLOSE</stp>
        <stp>[Crispin Spreadsheet.xlsx]OEI!R544C6</stp>
        <tr r="F544" s="2"/>
      </tp>
      <tp>
        <v>26.15</v>
        <stp/>
        <stp>##V3_BDPV12</stp>
        <stp>LHA GY Equity</stp>
        <stp>PX_YEST_CLOSE</stp>
        <stp>[Crispin Spreadsheet.xlsx]OEI!R152C6</stp>
        <tr r="F152" s="2"/>
      </tp>
      <tp>
        <v>95.16</v>
        <stp/>
        <stp>##V3_BDPV12</stp>
        <stp>TIF US Equity</stp>
        <stp>PX_YEST_CLOSE</stp>
        <stp>[Crispin Spreadsheet.xlsx]OEI!R689C6</stp>
        <tr r="F689" s="2"/>
      </tp>
      <tp>
        <v>37.4</v>
        <stp/>
        <stp>##V3_BDPV12</stp>
        <stp>GBF GY Equity</stp>
        <stp>PX_YEST_CLOSE</stp>
        <stp>[Crispin Spreadsheet.xlsx]OEI!R148C6</stp>
        <tr r="F148" s="2"/>
      </tp>
      <tp t="s">
        <v>GBp</v>
        <stp/>
        <stp>##V3_BDPV12</stp>
        <stp>GKN LN Equity</stp>
        <stp>CRNCY</stp>
        <stp>[Crispin Spreadsheet.xlsx]OEI!R458C4</stp>
        <tr r="D458" s="2"/>
      </tp>
      <tp t="s">
        <v>EUR</v>
        <stp/>
        <stp>##V3_BDPV12</stp>
        <stp>PSM GY Equity</stp>
        <stp>CRNCY</stp>
        <stp>[Crispin Spreadsheet.xlsx]OEI!R167C4</stp>
        <tr r="D167" s="2"/>
      </tp>
      <tp>
        <v>30.55</v>
        <stp/>
        <stp>##V3_BDPV12</stp>
        <stp>RBI AV Equity</stp>
        <stp>PX_YEST_CLOSE</stp>
        <stp>[Crispin Spreadsheet.xlsx]OEI!R29C6</stp>
        <tr r="F29" s="2"/>
      </tp>
      <tp t="s">
        <v>NOK</v>
        <stp/>
        <stp>##V3_BDPV12</stp>
        <stp>TEL NO Equity</stp>
        <stp>CRNCY</stp>
        <stp>[Crispin Spreadsheet.xlsx]OEI!R317C4</stp>
        <tr r="D317" s="2"/>
      </tp>
      <tp t="s">
        <v>GBp</v>
        <stp/>
        <stp>##V3_BDPV12</stp>
        <stp>BKG LN Equity</stp>
        <stp>CRNCY</stp>
        <stp>[Crispin Spreadsheet.xlsx]OEI!R748C4</stp>
        <tr r="D748" s="2"/>
      </tp>
      <tp>
        <v>32.549999999999997</v>
        <stp/>
        <stp>##V3_BDPV12</stp>
        <stp>SCR FP Equity</stp>
        <stp>PX_YEST_CLOSE</stp>
        <stp>[Crispin Spreadsheet.xlsx]OEI!R120C6</stp>
        <tr r="F120" s="2"/>
      </tp>
      <tp>
        <v>14.074999999999999</v>
        <stp/>
        <stp>##V3_BDPV12</stp>
        <stp>REP SQ Equity</stp>
        <stp>PX_YEST_CLOSE</stp>
        <stp>[Crispin Spreadsheet.xlsx]OEI!R347C6</stp>
        <tr r="F347" s="2"/>
      </tp>
      <tp t="s">
        <v>GBp</v>
        <stp/>
        <stp>##V3_BDPV12</stp>
        <stp>AGY LN Equity</stp>
        <stp>CRNCY</stp>
        <stp>[Crispin Spreadsheet.xlsx]OEI!R404C4</stp>
        <tr r="D404" s="2"/>
      </tp>
      <tp t="s">
        <v>AUD</v>
        <stp/>
        <stp>##V3_BDPV12</stp>
        <stp>WOW AU Equity</stp>
        <stp>CRNCY</stp>
        <stp>[Crispin Spreadsheet.xlsx]OEI!R26C4</stp>
        <tr r="D26" s="2"/>
      </tp>
      <tp t="s">
        <v>USD</v>
        <stp/>
        <stp>##V3_BDPV12</stp>
        <stp>GBS LN Equity</stp>
        <stp>CRNCY</stp>
        <stp>[Crispin Spreadsheet.xlsx]OEI!R461C4</stp>
        <tr r="D461" s="2"/>
      </tp>
      <tp t="s">
        <v>GBp</v>
        <stp/>
        <stp>##V3_BDPV12</stp>
        <stp>SDR LN Equity</stp>
        <stp>CRNCY</stp>
        <stp>[Crispin Spreadsheet.xlsx]OEI!R547C4</stp>
        <tr r="D547" s="2"/>
      </tp>
      <tp>
        <v>18.05</v>
        <stp/>
        <stp>##V3_BDPV12</stp>
        <stp>FCX US Equity</stp>
        <stp>PX_YEST_CLOSE</stp>
        <stp>[Crispin Spreadsheet.xlsx]OEI!R633C6</stp>
        <tr r="F633" s="2"/>
      </tp>
      <tp t="s">
        <v>USD</v>
        <stp/>
        <stp>##V3_BDPV12</stp>
        <stp>AXP US Equity</stp>
        <stp>CRNCY</stp>
        <stp>[Crispin Spreadsheet.xlsx]OEI!R596C4</stp>
        <tr r="D596" s="2"/>
      </tp>
      <tp t="s">
        <v>USD</v>
        <stp/>
        <stp>##V3_BDPV12</stp>
        <stp>MU US Equity</stp>
        <stp>CRNCY</stp>
        <stp>[Crispin Spreadsheet.xlsx]OEI!R660C4</stp>
        <tr r="D660" s="2"/>
      </tp>
      <tp>
        <v>133.6</v>
        <stp/>
        <stp>##V3_BDPV12</stp>
        <stp>RI FP Equity</stp>
        <stp>PX_YEST_CLOSE</stp>
        <stp>[Crispin Spreadsheet.xlsx]OEI!R112C6</stp>
        <tr r="F112" s="2"/>
      </tp>
      <tp t="s">
        <v>JPY</v>
        <stp/>
        <stp>##V3_BDPV12</stp>
        <stp>JBA Comdty</stp>
        <stp>CRNCY</stp>
        <stp>[Crispin Spreadsheet.xlsx]OEI!R709C4</stp>
        <tr r="D709" s="2"/>
      </tp>
      <tp t="s">
        <v>USD</v>
        <stp/>
        <stp>##V3_BDPV12</stp>
        <stp>CLA Comdty</stp>
        <stp>CRNCY</stp>
        <stp>[Crispin Spreadsheet.xlsx]OEI!R719C4</stp>
        <tr r="D719" s="2"/>
      </tp>
      <tp t="s">
        <v>AUD</v>
        <stp/>
        <stp>##V3_BDPV12</stp>
        <stp>WGXO AU Equity</stp>
        <stp>CRNCY</stp>
        <stp>[Crispin Spreadsheet.xlsx]OEI!R25C4</stp>
        <tr r="D25" s="2"/>
      </tp>
      <tp t="s">
        <v>GBp</v>
        <stp/>
        <stp>##V3_BDPV12</stp>
        <stp>BA/ LN Equity</stp>
        <stp>CRNCY</stp>
        <stp>[Crispin Spreadsheet.xlsx]OEI!R413C4</stp>
        <tr r="D413" s="2"/>
      </tp>
      <tp>
        <v>59.12</v>
        <stp/>
        <stp>##V3_BDPV12</stp>
        <stp>FAF US Equity</stp>
        <stp>PX_YEST_CLOSE</stp>
        <stp>[Crispin Spreadsheet.xlsx]OEI!R630C6</stp>
        <tr r="F630" s="2"/>
      </tp>
      <tp t="s">
        <v>GBp</v>
        <stp/>
        <stp>##V3_BDPV12</stp>
        <stp>CCL LN Equity</stp>
        <stp>CRNCY</stp>
        <stp>[Crispin Spreadsheet.xlsx]OEI!R431C4</stp>
        <tr r="D431" s="2"/>
      </tp>
      <tp t="s">
        <v>GBp</v>
        <stp/>
        <stp>##V3_BDPV12</stp>
        <stp>ABC LN Equity</stp>
        <stp>CRNCY</stp>
        <stp>[Crispin Spreadsheet.xlsx]OEI!R400C4</stp>
        <tr r="D400" s="2"/>
      </tp>
      <tp t="s">
        <v>GBp</v>
        <stp/>
        <stp>##V3_BDPV12</stp>
        <stp>VEC LN Equity</stp>
        <stp>CRNCY</stp>
        <stp>[Crispin Spreadsheet.xlsx]OEI!R577C4</stp>
        <tr r="D577" s="2"/>
      </tp>
      <tp>
        <v>11.186</v>
        <stp/>
        <stp>##V3_BDPV12</stp>
        <stp>CBK GY Equity</stp>
        <stp>PX_YEST_CLOSE</stp>
        <stp>[Crispin Spreadsheet.xlsx]OEI!R149C6</stp>
        <tr r="F149" s="2"/>
      </tp>
      <tp t="s">
        <v>GBp</v>
        <stp/>
        <stp>##V3_BDPV12</stp>
        <stp>ACA LN Equity</stp>
        <stp>CRNCY</stp>
        <stp>[Crispin Spreadsheet.xlsx]OEI!R401C4</stp>
        <tr r="D401" s="2"/>
      </tp>
      <tp>
        <v>70.680000000000007</v>
        <stp/>
        <stp>##V3_BDPV12</stp>
        <stp>UBI FP Equity</stp>
        <stp>PX_YEST_CLOSE</stp>
        <stp>[Crispin Spreadsheet.xlsx]OEI!R130C6</stp>
        <tr r="F130" s="2"/>
      </tp>
      <tp t="s">
        <v>GBp</v>
        <stp/>
        <stp>##V3_BDPV12</stp>
        <stp>PFG LN Equity</stp>
        <stp>CRNCY</stp>
        <stp>[Crispin Spreadsheet.xlsx]OEI!R524C4</stp>
        <tr r="D524" s="2"/>
      </tp>
      <tp t="s">
        <v>GBp</v>
        <stp/>
        <stp>##V3_BDPV12</stp>
        <stp>KGF LN Equity</stp>
        <stp>CRNCY</stp>
        <stp>[Crispin Spreadsheet.xlsx]OEI!R495C4</stp>
        <tr r="D495" s="2"/>
      </tp>
      <tp>
        <v>46.38</v>
        <stp/>
        <stp>##V3_BDPV12</stp>
        <stp>HAL US Equity</stp>
        <stp>PX_YEST_CLOSE</stp>
        <stp>[Crispin Spreadsheet.xlsx]OEI!R640C6</stp>
        <tr r="F640" s="2"/>
      </tp>
      <tp>
        <v>54.67</v>
        <stp/>
        <stp>##V3_BDPV12</stp>
        <stp>DAL US Equity</stp>
        <stp>PX_YEST_CLOSE</stp>
        <stp>[Crispin Spreadsheet.xlsx]OEI!R620C6</stp>
        <tr r="F620" s="2"/>
      </tp>
      <tp t="s">
        <v>GBp</v>
        <stp/>
        <stp>##V3_BDPV12</stp>
        <stp>DGE LN Equity</stp>
        <stp>CRNCY</stp>
        <stp>[Crispin Spreadsheet.xlsx]OEI!R445C4</stp>
        <tr r="D445" s="2"/>
      </tp>
      <tp>
        <v>33</v>
        <stp/>
        <stp>##V3_BDPV12</stp>
        <stp>HUM LN Equity</stp>
        <stp>PX_YEST_CLOSE</stp>
        <stp>[Crispin Spreadsheet.xlsx]OEI!R469C6</stp>
        <tr r="F469" s="2"/>
      </tp>
      <tp>
        <v>29</v>
        <stp/>
        <stp>##V3_BDPV12</stp>
        <stp>PHM US Equity</stp>
        <stp>PX_YEST_CLOSE</stp>
        <stp>[Crispin Spreadsheet.xlsx]OEI!R679C6</stp>
        <tr r="F679" s="2"/>
      </tp>
      <tp>
        <v>152.09</v>
        <stp/>
        <stp>##V3_BDPV12</stp>
        <stp>IBM US Equity</stp>
        <stp>PX_YEST_CLOSE</stp>
        <stp>[Crispin Spreadsheet.xlsx]OEI!R643C6</stp>
        <tr r="F643" s="2"/>
      </tp>
      <tp t="s">
        <v>USD</v>
        <stp/>
        <stp>##V3_BDPV12</stp>
        <stp>PXD US Equity</stp>
        <stp>CRNCY</stp>
        <stp>[Crispin Spreadsheet.xlsx]OEI!R677C4</stp>
        <tr r="D677" s="2"/>
      </tp>
      <tp>
        <v>48.06</v>
        <stp/>
        <stp>##V3_BDPV12</stp>
        <stp>CAR US Equity</stp>
        <stp>PX_YEST_CLOSE</stp>
        <stp>[Crispin Spreadsheet.xlsx]OEI!R600C6</stp>
        <tr r="F600" s="2"/>
      </tp>
      <tp>
        <v>21.12</v>
        <stp/>
        <stp>##V3_BDPV12</stp>
        <stp>GGP US Equity</stp>
        <stp>PX_YEST_CLOSE</stp>
        <stp>[Crispin Spreadsheet.xlsx]OEI!R636C6</stp>
        <tr r="F636" s="2"/>
      </tp>
      <tp>
        <v>85.33</v>
        <stp/>
        <stp>##V3_BDPV12</stp>
        <stp>BMW GY Equity</stp>
        <stp>PX_YEST_CLOSE</stp>
        <stp>[Crispin Spreadsheet.xlsx]OEI!R146C6</stp>
        <tr r="F146" s="2"/>
      </tp>
      <tp t="s">
        <v>GBp</v>
        <stp/>
        <stp>##V3_BDPV12</stp>
        <stp>FGP LN Equity</stp>
        <stp>CRNCY</stp>
        <stp>[Crispin Spreadsheet.xlsx]OEI!R455C4</stp>
        <tr r="D455" s="2"/>
      </tp>
      <tp t="s">
        <v>SWISS MKT IX FUTR Jun18</v>
        <stp/>
        <stp>##V3_BDPV12</stp>
        <stp>SMA Index</stp>
        <stp>NAME</stp>
        <stp>[Crispin Spreadsheet.xlsx]OEI!R372C5</stp>
        <tr r="E372" s="2"/>
      </tp>
      <tp>
        <v>294.8</v>
        <stp/>
        <stp>##V3_BDHV12</stp>
        <stp>TOP DC Equity</stp>
        <stp>PX_CLOSE_1D</stp>
        <stp>09/03/2018</stp>
        <stp>09/03/2018</stp>
        <stp>[Crispin Spreadsheet.xlsx]OEI!R64C28</stp>
        <tr r="AB64" s="2"/>
      </tp>
      <tp>
        <v>6.66</v>
        <stp/>
        <stp>##V3_BDHV12</stp>
        <stp>SYD AU Equity</stp>
        <stp>PX_CLOSE_1D</stp>
        <stp>09/03/2018</stp>
        <stp>09/03/2018</stp>
        <stp>[Crispin Spreadsheet.xlsx]OEI!R22C28</stp>
        <tr r="AB22" s="2"/>
      </tp>
      <tp>
        <v>31.69</v>
        <stp/>
        <stp>##V3_BDPV12</stp>
        <stp>WEED CN Equity</stp>
        <stp>PX_YEST_CLOSE</stp>
        <stp>[Crispin Spreadsheet.xlsx]OEI!R48C6</stp>
        <tr r="F48" s="2"/>
      </tp>
      <tp t="s">
        <v>GBp</v>
        <stp/>
        <stp>##V3_BDPV12</stp>
        <stp>DC/ LN Equity</stp>
        <stp>CRNCY</stp>
        <stp>[Crispin Spreadsheet.xlsx]OEI!R446C4</stp>
        <tr r="D446" s="2"/>
      </tp>
      <tp>
        <v>18.22</v>
        <stp/>
        <stp>##V3_BDPV12</stp>
        <stp>ABE SQ Equity</stp>
        <stp>PX_YEST_CLOSE</stp>
        <stp>[Crispin Spreadsheet.xlsx]OEI!R336C6</stp>
        <tr r="F336" s="2"/>
      </tp>
      <tp t="s">
        <v>GBp</v>
        <stp/>
        <stp>##V3_BDPV12</stp>
        <stp>LCL LN Equity</stp>
        <stp>CRNCY</stp>
        <stp>[Crispin Spreadsheet.xlsx]OEI!R496C4</stp>
        <tr r="D496" s="2"/>
      </tp>
      <tp>
        <v>1.77</v>
        <stp/>
        <stp>##V3_BDPV12</stp>
        <stp>CRN LN Equity</stp>
        <stp>PX_YEST_CLOSE</stp>
        <stp>[Crispin Spreadsheet.xlsx]OEI!R429C6</stp>
        <tr r="F429" s="2"/>
      </tp>
      <tp>
        <v>58.68</v>
        <stp/>
        <stp>##V3_BDPV12</stp>
        <stp>LEN US Equity</stp>
        <stp>PX_YEST_CLOSE</stp>
        <stp>[Crispin Spreadsheet.xlsx]OEI!R653C6</stp>
        <tr r="F653" s="2"/>
      </tp>
      <tp>
        <v>102</v>
        <stp/>
        <stp>##V3_BDPV12</stp>
        <stp>HEN GY Equity</stp>
        <stp>PX_YEST_CLOSE</stp>
        <stp>[Crispin Spreadsheet.xlsx]OEI!R159C6</stp>
        <tr r="F159" s="2"/>
      </tp>
      <tp t="s">
        <v>GBp</v>
        <stp/>
        <stp>##V3_BDPV12</stp>
        <stp>PFD LN Equity</stp>
        <stp>CRNCY</stp>
        <stp>[Crispin Spreadsheet.xlsx]OEI!R523C4</stp>
        <tr r="D523" s="2"/>
      </tp>
      <tp t="s">
        <v>EUR</v>
        <stp/>
        <stp>##V3_BDPV12</stp>
        <stp>AF FP Equity</stp>
        <stp>CRNCY</stp>
        <stp>[Crispin Spreadsheet.xlsx]OEI!R82C4</stp>
        <tr r="D82" s="2"/>
      </tp>
      <tp>
        <v>48.06</v>
        <stp/>
        <stp>##V3_BDPV12</stp>
        <stp>CAR US Equity</stp>
        <stp>PX_YEST_CLOSE</stp>
        <stp>[Crispin Spreadsheet.xlsx]OEI!R747C6</stp>
        <tr r="F747" s="2"/>
      </tp>
      <tp>
        <v>32.6</v>
        <stp/>
        <stp>##V3_BDPV12</stp>
        <stp>KSP ID Equity</stp>
        <stp>PX_YEST_CLOSE</stp>
        <stp>[Crispin Spreadsheet.xlsx]OEI!R212C6</stp>
        <tr r="F212" s="2"/>
      </tp>
      <tp t="s">
        <v>EUR</v>
        <stp/>
        <stp>##V3_BDPV12</stp>
        <stp>WIE AV Equity</stp>
        <stp>CRNCY</stp>
        <stp>[Crispin Spreadsheet.xlsx]OEI!R30C4</stp>
        <tr r="D30" s="2"/>
      </tp>
      <tp>
        <v>2.39</v>
        <stp/>
        <stp>##V3_BDPV12</stp>
        <stp>WFT US Equity</stp>
        <stp>PX_YEST_CLOSE</stp>
        <stp>[Crispin Spreadsheet.xlsx]OEI!R700C6</stp>
        <tr r="F700" s="2"/>
      </tp>
      <tp>
        <v>146.9</v>
        <stp/>
        <stp>##V3_BDPV12</stp>
        <stp>CAT US Equity</stp>
        <stp>PX_YEST_CLOSE</stp>
        <stp>[Crispin Spreadsheet.xlsx]OEI!R607C6</stp>
        <tr r="F607" s="2"/>
      </tp>
      <tp t="s">
        <v>GBp</v>
        <stp/>
        <stp>##V3_BDPV12</stp>
        <stp>HAS LN Equity</stp>
        <stp>CRNCY</stp>
        <stp>[Crispin Spreadsheet.xlsx]OEI!R464C4</stp>
        <tr r="D464" s="2"/>
      </tp>
      <tp>
        <v>11.645</v>
        <stp/>
        <stp>##V3_BDPV12</stp>
        <stp>ACX SQ Equity</stp>
        <stp>PX_YEST_CLOSE</stp>
        <stp>[Crispin Spreadsheet.xlsx]OEI!R337C6</stp>
        <tr r="F337" s="2"/>
      </tp>
      <tp>
        <v>50.42</v>
        <stp/>
        <stp>##V3_BDHV12</stp>
        <stp>AEM CN Equity</stp>
        <stp>PX_CLOSE_1D</stp>
        <stp>09/03/2018</stp>
        <stp>09/03/2018</stp>
        <stp>[Crispin Spreadsheet.xlsx]OEI!R46C28</stp>
        <tr r="AB46" s="2"/>
      </tp>
      <tp>
        <v>99</v>
        <stp/>
        <stp>##V3_BDPV12</stp>
        <stp>SW FP Equity</stp>
        <stp>PX_YEST_CLOSE</stp>
        <stp>[Crispin Spreadsheet.xlsx]OEI!R125C6</stp>
        <tr r="F125" s="2"/>
      </tp>
      <tp>
        <v>18.614999999999998</v>
        <stp/>
        <stp>##V3_BDPV12</stp>
        <stp>UG FP Equity</stp>
        <stp>PX_YEST_CLOSE</stp>
        <stp>[Crispin Spreadsheet.xlsx]OEI!R113C6</stp>
        <tr r="F113" s="2"/>
      </tp>
      <tp t="s">
        <v>EUR</v>
        <stp/>
        <stp>##V3_BDPV12</stp>
        <stp>SOLB BB Equity</stp>
        <stp>CRNCY</stp>
        <stp>[Crispin Spreadsheet.xlsx]OEI!R38C4</stp>
        <tr r="D38" s="2"/>
      </tp>
      <tp t="s">
        <v>GBp</v>
        <stp/>
        <stp>##V3_BDPV12</stp>
        <stp>AGK LN Equity</stp>
        <stp>CRNCY</stp>
        <stp>[Crispin Spreadsheet.xlsx]OEI!R403C4</stp>
        <tr r="D403" s="2"/>
      </tp>
      <tp>
        <v>52.53</v>
        <stp/>
        <stp>##V3_BDPV12</stp>
        <stp>WFC US Equity</stp>
        <stp>PX_YEST_CLOSE</stp>
        <stp>[Crispin Spreadsheet.xlsx]OEI!R701C6</stp>
        <tr r="F701" s="2"/>
      </tp>
      <tp t="s">
        <v>EUR</v>
        <stp/>
        <stp>##V3_BDPV12</stp>
        <stp>UBI IM Equity</stp>
        <stp>CRNCY</stp>
        <stp>[Crispin Spreadsheet.xlsx]OEI!R235C4</stp>
        <tr r="D235" s="2"/>
      </tp>
      <tp t="s">
        <v>EUR</v>
        <stp/>
        <stp>##V3_BDPV12</stp>
        <stp>ML FP Equity</stp>
        <stp>CRNCY</stp>
        <stp>[Crispin Spreadsheet.xlsx]OEI!R93C4</stp>
        <tr r="D93" s="2"/>
      </tp>
      <tp>
        <v>1213</v>
        <stp/>
        <stp>##V3_BDPV12</stp>
        <stp>SSE LN Equity</stp>
        <stp>PX_YEST_CLOSE</stp>
        <stp>[Crispin Spreadsheet.xlsx]OEI!R559C6</stp>
        <tr r="F559" s="2"/>
      </tp>
      <tp>
        <v>103.26</v>
        <stp/>
        <stp>##V3_BDPV12</stp>
        <stp>SIE GY Equity</stp>
        <stp>PX_YEST_CLOSE</stp>
        <stp>[Crispin Spreadsheet.xlsx]OEI!R174C6</stp>
        <tr r="F174" s="2"/>
      </tp>
      <tp t="s">
        <v>GBp</v>
        <stp/>
        <stp>##V3_BDPV12</stp>
        <stp>AAL LN Equity</stp>
        <stp>CRNCY</stp>
        <stp>[Crispin Spreadsheet.xlsx]OEI!R405C4</stp>
        <tr r="D405" s="2"/>
      </tp>
      <tp t="s">
        <v>GBp</v>
        <stp/>
        <stp>##V3_BDPV12</stp>
        <stp>REL LN Equity</stp>
        <stp>CRNCY</stp>
        <stp>[Crispin Spreadsheet.xlsx]OEI!R531C4</stp>
        <tr r="D531" s="2"/>
      </tp>
      <tp>
        <v>1273.8</v>
        <stp/>
        <stp>##V3_BDPV12</stp>
        <stp>GSK LN Equity</stp>
        <stp>PX_YEST_CLOSE</stp>
        <stp>[Crispin Spreadsheet.xlsx]OEI!R459C6</stp>
        <tr r="F459" s="2"/>
      </tp>
      <tp>
        <v>79.760000000000005</v>
        <stp/>
        <stp>##V3_BDPV12</stp>
        <stp>HEI GY Equity</stp>
        <stp>PX_YEST_CLOSE</stp>
        <stp>[Crispin Spreadsheet.xlsx]OEI!R158C6</stp>
        <tr r="F158" s="2"/>
      </tp>
      <tp>
        <v>2489</v>
        <stp/>
        <stp>##V3_BDPV12</stp>
        <stp>PSN LN Equity</stp>
        <stp>PX_YEST_CLOSE</stp>
        <stp>[Crispin Spreadsheet.xlsx]OEI!R519C6</stp>
        <tr r="F519" s="2"/>
      </tp>
      <tp>
        <v>4833.5</v>
        <stp/>
        <stp>##V3_BDPV12</stp>
        <stp>AZN LN Equity</stp>
        <stp>PX_YEST_CLOSE</stp>
        <stp>[Crispin Spreadsheet.xlsx]OEI!R410C6</stp>
        <tr r="F410" s="2"/>
      </tp>
      <tp t="s">
        <v>EUR</v>
        <stp/>
        <stp>##V3_BDPV12</stp>
        <stp>UCG IM Equity</stp>
        <stp>CRNCY</stp>
        <stp>[Crispin Spreadsheet.xlsx]OEI!R234C4</stp>
        <tr r="D234" s="2"/>
      </tp>
      <tp>
        <v>34.340000000000003</v>
        <stp/>
        <stp>##V3_BDPV12</stp>
        <stp>FRO NO Equity</stp>
        <stp>PX_YEST_CLOSE</stp>
        <stp>[Crispin Spreadsheet.xlsx]OEI!R309C6</stp>
        <tr r="F309" s="2"/>
      </tp>
      <tp>
        <v>42.48</v>
        <stp/>
        <stp>##V3_BDPV12</stp>
        <stp>POL US Equity</stp>
        <stp>PX_YEST_CLOSE</stp>
        <stp>[Crispin Spreadsheet.xlsx]OEI!R678C6</stp>
        <tr r="F678" s="2"/>
      </tp>
      <tp>
        <v>47.86</v>
        <stp/>
        <stp>##V3_BDPV12</stp>
        <stp>EEM US Equity</stp>
        <stp>PX_YEST_CLOSE</stp>
        <stp>[Crispin Spreadsheet.xlsx]OEI!R722C6</stp>
        <tr r="F722" s="2"/>
      </tp>
      <tp>
        <v>85.92</v>
        <stp/>
        <stp>##V3_BDPV12</stp>
        <stp>CFR SW Equity</stp>
        <stp>PX_YEST_CLOSE</stp>
        <stp>[Crispin Spreadsheet.xlsx]OEI!R375C6</stp>
        <tr r="F375" s="2"/>
      </tp>
      <tp>
        <v>197</v>
        <stp/>
        <stp>##V3_BDPV12</stp>
        <stp>ADS GY Equity</stp>
        <stp>PX_YEST_CLOSE</stp>
        <stp>[Crispin Spreadsheet.xlsx]OEI!R139C6</stp>
        <tr r="F139" s="2"/>
      </tp>
      <tp>
        <v>59.92</v>
        <stp/>
        <stp>##V3_BDPV12</stp>
        <stp>AMS SQ Equity</stp>
        <stp>PX_YEST_CLOSE</stp>
        <stp>[Crispin Spreadsheet.xlsx]OEI!R338C6</stp>
        <tr r="F338" s="2"/>
      </tp>
      <tp>
        <v>108.55</v>
        <stp/>
        <stp>##V3_BDPV12</stp>
        <stp>EI FP Equity</stp>
        <stp>PX_YEST_CLOSE</stp>
        <stp>[Crispin Spreadsheet.xlsx]OEI!R99C6</stp>
        <tr r="F99" s="2"/>
      </tp>
      <tp>
        <v>39.99</v>
        <stp/>
        <stp>##V3_BDPV12</stp>
        <stp>EN FP Equity</stp>
        <stp>PX_YEST_CLOSE</stp>
        <stp>[Crispin Spreadsheet.xlsx]OEI!R89C6</stp>
        <tr r="F89" s="2"/>
      </tp>
      <tp t="s">
        <v>DKK</v>
        <stp/>
        <stp>##V3_BDPV12</stp>
        <stp>VWS DC Equity</stp>
        <stp>CRNCY</stp>
        <stp>[Crispin Spreadsheet.xlsx]OEI!R65C4</stp>
        <tr r="D65" s="2"/>
      </tp>
      <tp t="s">
        <v>NOK</v>
        <stp/>
        <stp>##V3_BDPV12</stp>
        <stp>PGS NO Equity</stp>
        <stp>CRNCY</stp>
        <stp>[Crispin Spreadsheet.xlsx]OEI!R312C4</stp>
        <tr r="D312" s="2"/>
      </tp>
      <tp t="s">
        <v>GBp</v>
        <stp/>
        <stp>##V3_BDPV12</stp>
        <stp>EDR LN Equity</stp>
        <stp>CRNCY</stp>
        <stp>[Crispin Spreadsheet.xlsx]OEI!R450C4</stp>
        <tr r="D450" s="2"/>
      </tp>
      <tp t="s">
        <v>EUR</v>
        <stp/>
        <stp>##V3_BDPV12</stp>
        <stp>CCR LN Equity</stp>
        <stp>CRNCY</stp>
        <stp>[Crispin Spreadsheet.xlsx]OEI!R427C4</stp>
        <tr r="D427" s="2"/>
      </tp>
      <tp>
        <v>269.60000000000002</v>
        <stp/>
        <stp>##V3_BDPV12</stp>
        <stp>DRX LN Equity</stp>
        <stp>PX_YEST_CLOSE</stp>
        <stp>[Crispin Spreadsheet.xlsx]OEI!R448C6</stp>
        <tr r="F448" s="2"/>
      </tp>
      <tp>
        <v>48.88</v>
        <stp/>
        <stp>##V3_BDPV12</stp>
        <stp>KNX US Equity</stp>
        <stp>PX_YEST_CLOSE</stp>
        <stp>[Crispin Spreadsheet.xlsx]OEI!R649C6</stp>
        <tr r="F649" s="2"/>
      </tp>
      <tp t="s">
        <v>DKK</v>
        <stp/>
        <stp>##V3_BDPV12</stp>
        <stp>GN DC Equity</stp>
        <stp>CRNCY</stp>
        <stp>[Crispin Spreadsheet.xlsx]OEI!R61C4</stp>
        <tr r="D61" s="2"/>
      </tp>
      <tp t="s">
        <v>EUR</v>
        <stp/>
        <stp>##V3_BDPV12</stp>
        <stp>SGO FP Equity</stp>
        <stp>CRNCY</stp>
        <stp>[Crispin Spreadsheet.xlsx]OEI!R92C4</stp>
        <tr r="D92" s="2"/>
      </tp>
      <tp t="s">
        <v>EUR</v>
        <stp/>
        <stp>##V3_BDPV12</stp>
        <stp>EDP PL Equity</stp>
        <stp>CRNCY</stp>
        <stp>[Crispin Spreadsheet.xlsx]OEI!R322C4</stp>
        <tr r="D322" s="2"/>
      </tp>
      <tp t="s">
        <v>EUR</v>
        <stp/>
        <stp>##V3_BDPV12</stp>
        <stp>DPW GY Equity</stp>
        <stp>CRNCY</stp>
        <stp>[Crispin Spreadsheet.xlsx]OEI!R153C4</stp>
        <tr r="D153" s="2"/>
      </tp>
      <tp t="s">
        <v>EUR</v>
        <stp/>
        <stp>##V3_BDPV12</stp>
        <stp>LR FP Equity</stp>
        <stp>CRNCY</stp>
        <stp>[Crispin Spreadsheet.xlsx]OEI!R107C4</stp>
        <tr r="D107" s="2"/>
      </tp>
      <tp t="s">
        <v>EUR</v>
        <stp/>
        <stp>##V3_BDPV12</stp>
        <stp>AGFB BB Equity</stp>
        <stp>CRNCY</stp>
        <stp>[Crispin Spreadsheet.xlsx]OEI!R33C4</stp>
        <tr r="D33" s="2"/>
      </tp>
      <tp t="s">
        <v>EUR</v>
        <stp/>
        <stp>##V3_BDPV12</stp>
        <stp>KN FP Equity</stp>
        <stp>CRNCY</stp>
        <stp>[Crispin Spreadsheet.xlsx]OEI!R110C4</stp>
        <tr r="D110" s="2"/>
      </tp>
      <tp t="s">
        <v>SEK</v>
        <stp/>
        <stp>##V3_BDPV12</stp>
        <stp>JM SS Equity</stp>
        <stp>CRNCY</stp>
        <stp>[Crispin Spreadsheet.xlsx]OEI!R762C4</stp>
        <tr r="D762" s="2"/>
      </tp>
      <tp t="s">
        <v>DKK</v>
        <stp/>
        <stp>##V3_BDPV12</stp>
        <stp>TOP DC Equity</stp>
        <stp>CRNCY</stp>
        <stp>[Crispin Spreadsheet.xlsx]OEI!R64C4</stp>
        <tr r="D64" s="2"/>
      </tp>
      <tp>
        <v>118.206</v>
        <stp/>
        <stp>##V3_BDPV12</stp>
        <stp>HURLN 7.5 07/24/22 Corp</stp>
        <stp>PX_YEST_CLOSE</stp>
        <stp>[Crispin Spreadsheet.xlsx]OEI!R470C6</stp>
        <tr r="F470" s="2"/>
      </tp>
      <tp>
        <v>1489.5</v>
        <stp/>
        <stp>##V3_BDPV12</stp>
        <stp>CPG LN Equity</stp>
        <stp>PX_YEST_CLOSE</stp>
        <stp>[Crispin Spreadsheet.xlsx]OEI!R439C6</stp>
        <tr r="F439" s="2"/>
      </tp>
      <tp>
        <v>302.73</v>
        <stp/>
        <stp>##V3_BDPV12</stp>
        <stp>TDG US Equity</stp>
        <stp>PX_YEST_CLOSE</stp>
        <stp>[Crispin Spreadsheet.xlsx]OEI!R690C6</stp>
        <tr r="F690" s="2"/>
      </tp>
      <tp>
        <v>10.91</v>
        <stp/>
        <stp>##V3_BDPV12</stp>
        <stp>AMD US Equity</stp>
        <stp>PX_YEST_CLOSE</stp>
        <stp>[Crispin Spreadsheet.xlsx]OEI!R589C6</stp>
        <tr r="F589" s="2"/>
      </tp>
      <tp t="s">
        <v>EUR</v>
        <stp/>
        <stp>##V3_BDPV12</stp>
        <stp>WKL NA Equity</stp>
        <stp>CRNCY</stp>
        <stp>[Crispin Spreadsheet.xlsx]OEI!R303C4</stp>
        <tr r="D303" s="2"/>
      </tp>
      <tp t="s">
        <v>NOK</v>
        <stp/>
        <stp>##V3_BDPV12</stp>
        <stp>DNB NO Equity</stp>
        <stp>CRNCY</stp>
        <stp>[Crispin Spreadsheet.xlsx]OEI!R308C4</stp>
        <tr r="D308" s="2"/>
      </tp>
      <tp t="s">
        <v>GBp</v>
        <stp/>
        <stp>##V3_BDPV12</stp>
        <stp>MAB LN Equity</stp>
        <stp>CRNCY</stp>
        <stp>[Crispin Spreadsheet.xlsx]OEI!R506C4</stp>
        <tr r="D506" s="2"/>
      </tp>
      <tp>
        <v>28.84</v>
        <stp/>
        <stp>##V3_BDPV12</stp>
        <stp>KBH US Equity</stp>
        <stp>PX_YEST_CLOSE</stp>
        <stp>[Crispin Spreadsheet.xlsx]OEI!R646C6</stp>
        <tr r="F646" s="2"/>
      </tp>
      <tp t="s">
        <v>GBp</v>
        <stp/>
        <stp>##V3_BDPV12</stp>
        <stp>PAG LN Equity</stp>
        <stp>CRNCY</stp>
        <stp>[Crispin Spreadsheet.xlsx]OEI!R516C4</stp>
        <tr r="D516" s="2"/>
      </tp>
      <tp>
        <v>113.3</v>
        <stp/>
        <stp>##V3_BDPV12</stp>
        <stp>RCO FP Equity</stp>
        <stp>PX_YEST_CLOSE</stp>
        <stp>[Crispin Spreadsheet.xlsx]OEI!R114C6</stp>
        <tr r="F114" s="2"/>
      </tp>
      <tp t="s">
        <v>EUR</v>
        <stp/>
        <stp>##V3_BDPV12</stp>
        <stp>ACE IM Equity</stp>
        <stp>CRNCY</stp>
        <stp>[Crispin Spreadsheet.xlsx]OEI!R217C4</stp>
        <tr r="D217" s="2"/>
      </tp>
      <tp>
        <v>14.19</v>
        <stp/>
        <stp>##V3_BDPV12</stp>
        <stp>PBR US Equity</stp>
        <stp>PX_YEST_CLOSE</stp>
        <stp>[Crispin Spreadsheet.xlsx]OEI!R676C6</stp>
        <tr r="F676" s="2"/>
      </tp>
      <tp t="s">
        <v>GBp</v>
        <stp/>
        <stp>##V3_BDPV12</stp>
        <stp>BOY LN Equity</stp>
        <stp>CRNCY</stp>
        <stp>[Crispin Spreadsheet.xlsx]OEI!R418C4</stp>
        <tr r="D418" s="2"/>
      </tp>
      <tp>
        <v>65.92</v>
        <stp/>
        <stp>##V3_BDPV12</stp>
        <stp>UCB BB Equity</stp>
        <stp>PX_YEST_CLOSE</stp>
        <stp>[Crispin Spreadsheet.xlsx]OEI!R39C6</stp>
        <tr r="F39" s="2"/>
      </tp>
      <tp>
        <v>184.92</v>
        <stp/>
        <stp>##V3_BDPV12</stp>
        <stp>ALV GY Equity</stp>
        <stp>PX_YEST_CLOSE</stp>
        <stp>[Crispin Spreadsheet.xlsx]OEI!R142C6</stp>
        <tr r="F142" s="2"/>
      </tp>
      <tp>
        <v>159.1</v>
        <stp/>
        <stp>##V3_BDPV12</stp>
        <stp>VOW GY Equity</stp>
        <stp>PX_YEST_CLOSE</stp>
        <stp>[Crispin Spreadsheet.xlsx]OEI!R181C6</stp>
        <tr r="F181" s="2"/>
      </tp>
      <tp t="s">
        <v>S&amp;P 500 FUTURE    Jun18</v>
        <stp/>
        <stp>##V3_BDPV12</stp>
        <stp>SPA Index</stp>
        <stp>NAME</stp>
        <stp>[Crispin Spreadsheet.xlsx]OEI!R587C5</stp>
        <tr r="E587" s="2"/>
      </tp>
      <tp>
        <v>4.54</v>
        <stp/>
        <stp>##V3_BDPV12</stp>
        <stp>VK FP Equity</stp>
        <stp>PX_YEST_CLOSE</stp>
        <stp>[Crispin Spreadsheet.xlsx]OEI!R132C6</stp>
        <tr r="F132" s="2"/>
      </tp>
      <tp>
        <v>126.76</v>
        <stp/>
        <stp>##V3_BDPV12</stp>
        <stp>HMB SS Equity</stp>
        <stp>PX_YEST_CLOSE</stp>
        <stp>[Crispin Spreadsheet.xlsx]OEI!R358C6</stp>
        <tr r="F358" s="2"/>
      </tp>
      <tp>
        <v>12.25</v>
        <stp/>
        <stp>##V3_BDPV12</stp>
        <stp>RDC US Equity</stp>
        <stp>PX_YEST_CLOSE</stp>
        <stp>[Crispin Spreadsheet.xlsx]OEI!R681C6</stp>
        <tr r="F681" s="2"/>
      </tp>
      <tp>
        <v>86.56</v>
        <stp/>
        <stp>##V3_BDPV12</stp>
        <stp>NDA SS Equity</stp>
        <stp>PX_YEST_CLOSE</stp>
        <stp>[Crispin Spreadsheet.xlsx]OEI!R361C6</stp>
        <tr r="F361" s="2"/>
      </tp>
      <tp t="s">
        <v>GBp</v>
        <stp/>
        <stp>##V3_BDPV12</stp>
        <stp>BOO LN Equity</stp>
        <stp>CRNCY</stp>
        <stp>[Crispin Spreadsheet.xlsx]OEI!R419C4</stp>
        <tr r="D419" s="2"/>
      </tp>
      <tp>
        <v>302.73</v>
        <stp/>
        <stp>##V3_BDPV12</stp>
        <stp>TDG US Equity</stp>
        <stp>PX_YEST_CLOSE</stp>
        <stp>[Crispin Spreadsheet.xlsx]OEI!R791C6</stp>
        <tr r="F791" s="2"/>
      </tp>
      <tp>
        <v>368.8</v>
        <stp/>
        <stp>##V3_BDPV12</stp>
        <stp>SPD LN Equity</stp>
        <stp>PX_YEST_CLOSE</stp>
        <stp>[Crispin Spreadsheet.xlsx]OEI!R558C6</stp>
        <tr r="F558" s="2"/>
      </tp>
      <tp t="s">
        <v>GBp</v>
        <stp/>
        <stp>##V3_BDPV12</stp>
        <stp>ADM LN Equity</stp>
        <stp>CRNCY</stp>
        <stp>[Crispin Spreadsheet.xlsx]OEI!R402C4</stp>
        <tr r="D402" s="2"/>
      </tp>
      <tp t="s">
        <v>EURO STOXX 50     Jun18</v>
        <stp/>
        <stp>##V3_BDPV12</stp>
        <stp>VGA Index</stp>
        <stp>NAME</stp>
        <stp>[Crispin Spreadsheet.xlsx]OEI!R80C5</stp>
        <tr r="E80" s="2"/>
      </tp>
      <tp t="s">
        <v>GBp</v>
        <stp/>
        <stp>##V3_BDPV12</stp>
        <stp>SGC LN Equity</stp>
        <stp>CRNCY</stp>
        <stp>[Crispin Spreadsheet.xlsx]OEI!R561C4</stp>
        <tr r="D561" s="2"/>
      </tp>
      <tp t="s">
        <v>GBp</v>
        <stp/>
        <stp>##V3_BDPV12</stp>
        <stp>PFC LN Equity</stp>
        <stp>CRNCY</stp>
        <stp>[Crispin Spreadsheet.xlsx]OEI!R520C4</stp>
        <tr r="D520" s="2"/>
      </tp>
      <tp>
        <v>7410</v>
        <stp/>
        <stp>##V3_BDPV12</stp>
        <stp>SIK SW Equity</stp>
        <stp>PX_YEST_CLOSE</stp>
        <stp>[Crispin Spreadsheet.xlsx]OEI!R388C6</stp>
        <tr r="F388" s="2"/>
      </tp>
      <tp t="s">
        <v>EUR</v>
        <stp/>
        <stp>##V3_BDPV12</stp>
        <stp>FCA IM Equity</stp>
        <stp>CRNCY</stp>
        <stp>[Crispin Spreadsheet.xlsx]OEI!R226C4</stp>
        <tr r="D226" s="2"/>
      </tp>
      <tp t="s">
        <v>DKK</v>
        <stp/>
        <stp>##V3_BDPV12</stp>
        <stp>WDH DC Equity</stp>
        <stp>CRNCY</stp>
        <stp>[Crispin Spreadsheet.xlsx]OEI!R66C4</stp>
        <tr r="D66" s="2"/>
      </tp>
      <tp>
        <v>162.58000000000001</v>
        <stp/>
        <stp>##V3_BDPV12</stp>
        <stp>AGN US Equity</stp>
        <stp>PX_YEST_CLOSE</stp>
        <stp>[Crispin Spreadsheet.xlsx]OEI!R592C6</stp>
        <tr r="F592" s="2"/>
      </tp>
      <tp>
        <v>64.63</v>
        <stp/>
        <stp>##V3_BDPV12</stp>
        <stp>SAN FP Equity</stp>
        <stp>PX_YEST_CLOSE</stp>
        <stp>[Crispin Spreadsheet.xlsx]OEI!R117C6</stp>
        <tr r="F117" s="2"/>
      </tp>
      <tp t="s">
        <v>EUR</v>
        <stp/>
        <stp>##V3_BDPV12</stp>
        <stp>CA FP Equity</stp>
        <stp>CRNCY</stp>
        <stp>[Crispin Spreadsheet.xlsx]OEI!R91C4</stp>
        <tr r="D91" s="2"/>
      </tp>
      <tp>
        <v>52.31</v>
        <stp/>
        <stp>##V3_BDPV12</stp>
        <stp>AAL US Equity</stp>
        <stp>PX_YEST_CLOSE</stp>
        <stp>[Crispin Spreadsheet.xlsx]OEI!R594C6</stp>
        <tr r="F594" s="2"/>
      </tp>
      <tp t="s">
        <v>GBp</v>
        <stp/>
        <stp>##V3_BDPV12</stp>
        <stp>CNE LN Equity</stp>
        <stp>CRNCY</stp>
        <stp>[Crispin Spreadsheet.xlsx]OEI!R428C4</stp>
        <tr r="D428" s="2"/>
      </tp>
      <tp t="s">
        <v>EUR</v>
        <stp/>
        <stp>##V3_BDPV12</stp>
        <stp>AC FP Equity</stp>
        <stp>CRNCY</stp>
        <stp>[Crispin Spreadsheet.xlsx]OEI!R81C4</stp>
        <tr r="D81" s="2"/>
      </tp>
      <tp>
        <v>22.7</v>
        <stp/>
        <stp>##V3_BDPV12</stp>
        <stp>BFR US Equity</stp>
        <stp>PX_YEST_CLOSE</stp>
        <stp>[Crispin Spreadsheet.xlsx]OEI!R603C6</stp>
        <tr r="F603" s="2"/>
      </tp>
      <tp t="s">
        <v>CAD</v>
        <stp/>
        <stp>##V3_BDPV12</stp>
        <stp>TRQ CN Equity</stp>
        <stp>CRNCY</stp>
        <stp>[Crispin Spreadsheet.xlsx]OEI!R52C4</stp>
        <tr r="D52" s="2"/>
      </tp>
      <tp>
        <v>408.6</v>
        <stp/>
        <stp>##V3_BDPV12</stp>
        <stp>UHR SW Equity</stp>
        <stp>PX_YEST_CLOSE</stp>
        <stp>[Crispin Spreadsheet.xlsx]OEI!R389C6</stp>
        <tr r="F389" s="2"/>
      </tp>
      <tp>
        <v>2.6739999999999999</v>
        <stp/>
        <stp>##V3_BDPV12</stp>
        <stp>MAP SQ Equity</stp>
        <stp>PX_YEST_CLOSE</stp>
        <stp>[Crispin Spreadsheet.xlsx]OEI!R346C6</stp>
        <tr r="F346" s="2"/>
      </tp>
      <tp>
        <v>2.9870000000000001</v>
        <stp/>
        <stp>##V3_BDPV12</stp>
        <stp>ISP IM Equity</stp>
        <stp>PX_YEST_CLOSE</stp>
        <stp>[Crispin Spreadsheet.xlsx]OEI!R228C6</stp>
        <tr r="F228" s="2"/>
      </tp>
      <tp t="s">
        <v>GBp</v>
        <stp/>
        <stp>##V3_BDPV12</stp>
        <stp>BOY LN Equity</stp>
        <stp>CRNCY</stp>
        <stp>[Crispin Spreadsheet.xlsx]OEI!R749C4</stp>
        <tr r="D749" s="2"/>
      </tp>
      <tp t="s">
        <v>GBp</v>
        <stp/>
        <stp>##V3_BDPV12</stp>
        <stp>BBY LN Equity</stp>
        <stp>CRNCY</stp>
        <stp>[Crispin Spreadsheet.xlsx]OEI!R414C4</stp>
        <tr r="D414" s="2"/>
      </tp>
      <tp>
        <v>147.47</v>
        <stp/>
        <stp>##V3_BDPV12</stp>
        <stp>ALV US Equity</stp>
        <stp>PX_YEST_CLOSE</stp>
        <stp>[Crispin Spreadsheet.xlsx]OEI!R599C6</stp>
        <tr r="F599" s="2"/>
      </tp>
      <tp>
        <v>32.380000000000003</v>
        <stp/>
        <stp>##V3_BDPV12</stp>
        <stp>NAV US Equity</stp>
        <stp>PX_YEST_CLOSE</stp>
        <stp>[Crispin Spreadsheet.xlsx]OEI!R664C6</stp>
        <tr r="F664" s="2"/>
      </tp>
      <tp>
        <v>1541.3</v>
        <stp/>
        <stp>##V3_BDPV12</stp>
        <stp>RTYA Index</stp>
        <stp>LAST_PRICE</stp>
        <stp>[Crispin Spreadsheet.xlsx]OEI!R588C7</stp>
        <tr r="G588" s="2"/>
      </tp>
      <tp>
        <v>150.4</v>
        <stp/>
        <stp>##V3_BDPV12</stp>
        <stp>HOT GY Equity</stp>
        <stp>PX_YEST_CLOSE</stp>
        <stp>[Crispin Spreadsheet.xlsx]OEI!R160C6</stp>
        <tr r="F160" s="2"/>
      </tp>
      <tp t="s">
        <v>AUD</v>
        <stp/>
        <stp>##V3_BDPV12</stp>
        <stp>WES AU Equity</stp>
        <stp>CRNCY</stp>
        <stp>[Crispin Spreadsheet.xlsx]OEI!R23C4</stp>
        <tr r="D23" s="2"/>
      </tp>
      <tp>
        <v>1</v>
        <stp/>
        <stp>##V3_BDPV12</stp>
        <stp>EURAUD Curncy</stp>
        <stp>QUOTE_FACTOR</stp>
        <stp>[Crispin Spreadsheet.xlsx]OEI!R18C12</stp>
        <tr r="L18" s="2"/>
      </tp>
      <tp>
        <v>1</v>
        <stp/>
        <stp>##V3_BDPV12</stp>
        <stp>EURAUD Curncy</stp>
        <stp>QUOTE_FACTOR</stp>
        <stp>[Crispin Spreadsheet.xlsx]OEI!R19C12</stp>
        <tr r="L19" s="2"/>
      </tp>
      <tp>
        <v>1</v>
        <stp/>
        <stp>##V3_BDPV12</stp>
        <stp>EURAUD Curncy</stp>
        <stp>QUOTE_FACTOR</stp>
        <stp>[Crispin Spreadsheet.xlsx]OEI!R13C12</stp>
        <tr r="L13" s="2"/>
      </tp>
      <tp>
        <v>1</v>
        <stp/>
        <stp>##V3_BDPV12</stp>
        <stp>EURAUD Curncy</stp>
        <stp>QUOTE_FACTOR</stp>
        <stp>[Crispin Spreadsheet.xlsx]OEI!R14C12</stp>
        <tr r="L14" s="2"/>
      </tp>
      <tp>
        <v>1</v>
        <stp/>
        <stp>##V3_BDPV12</stp>
        <stp>EURAUD Curncy</stp>
        <stp>QUOTE_FACTOR</stp>
        <stp>[Crispin Spreadsheet.xlsx]OEI!R15C12</stp>
        <tr r="L15" s="2"/>
      </tp>
      <tp>
        <v>1</v>
        <stp/>
        <stp>##V3_BDPV12</stp>
        <stp>EURAUD Curncy</stp>
        <stp>QUOTE_FACTOR</stp>
        <stp>[Crispin Spreadsheet.xlsx]OEI!R16C12</stp>
        <tr r="L16" s="2"/>
      </tp>
      <tp>
        <v>1</v>
        <stp/>
        <stp>##V3_BDPV12</stp>
        <stp>EURAUD Curncy</stp>
        <stp>QUOTE_FACTOR</stp>
        <stp>[Crispin Spreadsheet.xlsx]OEI!R17C12</stp>
        <tr r="L17" s="2"/>
      </tp>
      <tp>
        <v>1</v>
        <stp/>
        <stp>##V3_BDPV12</stp>
        <stp>EURAUD Curncy</stp>
        <stp>QUOTE_FACTOR</stp>
        <stp>[Crispin Spreadsheet.xlsx]OEI!R20C12</stp>
        <tr r="L20" s="2"/>
      </tp>
      <tp>
        <v>1</v>
        <stp/>
        <stp>##V3_BDPV12</stp>
        <stp>EURAUD Curncy</stp>
        <stp>QUOTE_FACTOR</stp>
        <stp>[Crispin Spreadsheet.xlsx]OEI!R21C12</stp>
        <tr r="L21" s="2"/>
      </tp>
      <tp>
        <v>1</v>
        <stp/>
        <stp>##V3_BDPV12</stp>
        <stp>EURAUD Curncy</stp>
        <stp>QUOTE_FACTOR</stp>
        <stp>[Crispin Spreadsheet.xlsx]OEI!R22C12</stp>
        <tr r="L22" s="2"/>
      </tp>
      <tp>
        <v>1</v>
        <stp/>
        <stp>##V3_BDPV12</stp>
        <stp>EURAUD Curncy</stp>
        <stp>QUOTE_FACTOR</stp>
        <stp>[Crispin Spreadsheet.xlsx]OEI!R23C12</stp>
        <tr r="L23" s="2"/>
      </tp>
      <tp>
        <v>1</v>
        <stp/>
        <stp>##V3_BDPV12</stp>
        <stp>EURAUD Curncy</stp>
        <stp>QUOTE_FACTOR</stp>
        <stp>[Crispin Spreadsheet.xlsx]OEI!R24C12</stp>
        <tr r="L24" s="2"/>
      </tp>
      <tp>
        <v>1</v>
        <stp/>
        <stp>##V3_BDPV12</stp>
        <stp>EURAUD Curncy</stp>
        <stp>QUOTE_FACTOR</stp>
        <stp>[Crispin Spreadsheet.xlsx]OEI!R25C12</stp>
        <tr r="L25" s="2"/>
      </tp>
      <tp>
        <v>1</v>
        <stp/>
        <stp>##V3_BDPV12</stp>
        <stp>EURAUD Curncy</stp>
        <stp>QUOTE_FACTOR</stp>
        <stp>[Crispin Spreadsheet.xlsx]OEI!R26C12</stp>
        <tr r="L26" s="2"/>
      </tp>
      <tp>
        <v>19160</v>
        <stp/>
        <stp>##V3_BDPV12</stp>
        <stp>YBYA Index</stp>
        <stp>LAST_PRICE</stp>
        <stp>[Crispin Spreadsheet.xlsx]OEI!R398C7</stp>
        <tr r="G398" s="2"/>
      </tp>
      <tp t="s">
        <v>EUR</v>
        <stp/>
        <stp>##V3_BDPV12</stp>
        <stp>ART GY Equity</stp>
        <stp>CRNCY</stp>
        <stp>[Crispin Spreadsheet.xlsx]OEI!R143C4</stp>
        <tr r="D143" s="2"/>
      </tp>
      <tp>
        <v>19210.5</v>
        <stp/>
        <stp>##V3_BDPV12</stp>
        <stp>YBYA Index</stp>
        <stp>PX_YEST_CLOSE</stp>
        <stp>[Crispin Spreadsheet.xlsx]OEI!R398C6</stp>
        <tr r="F398" s="2"/>
      </tp>
      <tp>
        <v>1543.9</v>
        <stp/>
        <stp>##V3_BDPV12</stp>
        <stp>RTYA Index</stp>
        <stp>PX_YEST_CLOSE</stp>
        <stp>[Crispin Spreadsheet.xlsx]OEI!R588C6</stp>
        <tr r="F588" s="2"/>
      </tp>
      <tp t="s">
        <v>FTSE/MIB IDX FUT  Jun18</v>
        <stp/>
        <stp>##V3_BDPV12</stp>
        <stp>STA Index</stp>
        <stp>NAME</stp>
        <stp>[Crispin Spreadsheet.xlsx]OEI!R216C5</stp>
        <tr r="E216" s="2"/>
      </tp>
      <tp t="s">
        <v>USD</v>
        <stp/>
        <stp>##V3_BDPV12</stp>
        <stp>BA US Equity</stp>
        <stp>CRNCY</stp>
        <stp>[Crispin Spreadsheet.xlsx]OEI!R604C4</stp>
        <tr r="D604" s="2"/>
      </tp>
      <tp t="s">
        <v>USD</v>
        <stp/>
        <stp>##V3_BDPV12</stp>
        <stp>TYA Comdty</stp>
        <stp>CRNCY</stp>
        <stp>[Crispin Spreadsheet.xlsx]OEI!R712C4</stp>
        <tr r="D712" s="2"/>
      </tp>
      <tp t="s">
        <v>EUR</v>
        <stp/>
        <stp>##V3_BDPV12</stp>
        <stp>COLR BB Equity</stp>
        <stp>CRNCY</stp>
        <stp>[Crispin Spreadsheet.xlsx]OEI!R35C4</stp>
        <tr r="D35" s="2"/>
      </tp>
      <tp>
        <v>1</v>
        <stp/>
        <stp>##V3_BDPV12</stp>
        <stp>EURGBP Curncy</stp>
        <stp>QUOTE_FACTOR</stp>
        <stp>[Crispin Spreadsheet.xlsx]OEI!R397C12</stp>
        <tr r="L397" s="2"/>
      </tp>
      <tp>
        <v>1</v>
        <stp/>
        <stp>##V3_BDPV12</stp>
        <stp>EURGBP Curncy</stp>
        <stp>QUOTE_FACTOR</stp>
        <stp>[Crispin Spreadsheet.xlsx]OEI!R398C12</stp>
        <tr r="L398" s="2"/>
      </tp>
      <tp>
        <v>112.15</v>
        <stp/>
        <stp>##V3_BDHV12</stp>
        <stp>EI FP Equity</stp>
        <stp>PX_CLOSE_1D</stp>
        <stp>09/03/2018</stp>
        <stp>09/03/2018</stp>
        <stp>[Crispin Spreadsheet.xlsx]OEI!R99C28</stp>
        <tr r="AB99" s="2"/>
      </tp>
      <tp>
        <v>1</v>
        <stp/>
        <stp>##V3_BDPV12</stp>
        <stp>EURGBP Curncy</stp>
        <stp>QUOTE_FACTOR</stp>
        <stp>[Crispin Spreadsheet.xlsx]OEI!R708C12</stp>
        <tr r="L708" s="2"/>
      </tp>
      <tp>
        <v>1</v>
        <stp/>
        <stp>##V3_BDPV12</stp>
        <stp>EURGBP Curncy</stp>
        <stp>QUOTE_FACTOR</stp>
        <stp>[Crispin Spreadsheet.xlsx]OEI!R724C12</stp>
        <tr r="L724" s="2"/>
      </tp>
      <tp>
        <v>1</v>
        <stp/>
        <stp>##V3_BDPV12</stp>
        <stp>EURGBP Curncy</stp>
        <stp>QUOTE_FACTOR</stp>
        <stp>[Crispin Spreadsheet.xlsx]OEI!R728C12</stp>
        <tr r="L728" s="2"/>
      </tp>
      <tp>
        <v>1</v>
        <stp/>
        <stp>##V3_BDPV12</stp>
        <stp>EURGBP Curncy</stp>
        <stp>QUOTE_FACTOR</stp>
        <stp>[Crispin Spreadsheet.xlsx]OEI!R733C12</stp>
        <tr r="L733" s="2"/>
      </tp>
      <tp>
        <v>1</v>
        <stp/>
        <stp>##V3_BDPV12</stp>
        <stp>EURGBP Curncy</stp>
        <stp>QUOTE_FACTOR</stp>
        <stp>[Crispin Spreadsheet.xlsx]OEI!R730C12</stp>
        <tr r="L730" s="2"/>
      </tp>
      <tp>
        <v>200.1</v>
        <stp/>
        <stp>##V3_BDPV12</stp>
        <stp>QQ/ LN Equity</stp>
        <stp>PX_YEST_CLOSE</stp>
        <stp>[Crispin Spreadsheet.xlsx]OEI!R526C6</stp>
        <tr r="F526" s="2"/>
      </tp>
      <tp>
        <v>40.700000000000003</v>
        <stp/>
        <stp>##V3_BDHV12</stp>
        <stp>EN FP Equity</stp>
        <stp>PX_CLOSE_1D</stp>
        <stp>09/03/2018</stp>
        <stp>09/03/2018</stp>
        <stp>[Crispin Spreadsheet.xlsx]OEI!R89C28</stp>
        <tr r="AB89" s="2"/>
      </tp>
      <tp>
        <v>1</v>
        <stp/>
        <stp>##V3_BDPV12</stp>
        <stp>EURGBP Curncy</stp>
        <stp>QUOTE_FACTOR</stp>
        <stp>[Crispin Spreadsheet.xlsx]OEI!R543C12</stp>
        <tr r="L543" s="2"/>
      </tp>
      <tp>
        <v>1</v>
        <stp/>
        <stp>##V3_BDPV12</stp>
        <stp>EURGBP Curncy</stp>
        <stp>QUOTE_FACTOR</stp>
        <stp>[Crispin Spreadsheet.xlsx]OEI!R549C12</stp>
        <tr r="L549" s="2"/>
      </tp>
      <tp>
        <v>1</v>
        <stp/>
        <stp>##V3_BDPV12</stp>
        <stp>EURGBP Curncy</stp>
        <stp>QUOTE_FACTOR</stp>
        <stp>[Crispin Spreadsheet.xlsx]OEI!R548C12</stp>
        <tr r="L548" s="2"/>
      </tp>
      <tp>
        <v>1</v>
        <stp/>
        <stp>##V3_BDPV12</stp>
        <stp>EURGBP Curncy</stp>
        <stp>QUOTE_FACTOR</stp>
        <stp>[Crispin Spreadsheet.xlsx]OEI!R550C12</stp>
        <tr r="L550" s="2"/>
      </tp>
      <tp>
        <v>1</v>
        <stp/>
        <stp>##V3_BDPV12</stp>
        <stp>EURGBP Curncy</stp>
        <stp>QUOTE_FACTOR</stp>
        <stp>[Crispin Spreadsheet.xlsx]OEI!R513C12</stp>
        <tr r="L513" s="2"/>
      </tp>
      <tp>
        <v>1</v>
        <stp/>
        <stp>##V3_BDPV12</stp>
        <stp>EURGBP Curncy</stp>
        <stp>QUOTE_FACTOR</stp>
        <stp>[Crispin Spreadsheet.xlsx]OEI!R515C12</stp>
        <tr r="L515" s="2"/>
      </tp>
      <tp>
        <v>1</v>
        <stp/>
        <stp>##V3_BDPV12</stp>
        <stp>EURGBP Curncy</stp>
        <stp>QUOTE_FACTOR</stp>
        <stp>[Crispin Spreadsheet.xlsx]OEI!R514C12</stp>
        <tr r="L514" s="2"/>
      </tp>
      <tp>
        <v>1</v>
        <stp/>
        <stp>##V3_BDPV12</stp>
        <stp>EURGBP Curncy</stp>
        <stp>QUOTE_FACTOR</stp>
        <stp>[Crispin Spreadsheet.xlsx]OEI!R522C12</stp>
        <tr r="L522" s="2"/>
      </tp>
      <tp>
        <v>1</v>
        <stp/>
        <stp>##V3_BDPV12</stp>
        <stp>EURGBP Curncy</stp>
        <stp>QUOTE_FACTOR</stp>
        <stp>[Crispin Spreadsheet.xlsx]OEI!R528C12</stp>
        <tr r="L528" s="2"/>
      </tp>
      <tp>
        <v>1</v>
        <stp/>
        <stp>##V3_BDPV12</stp>
        <stp>EURGBP Curncy</stp>
        <stp>QUOTE_FACTOR</stp>
        <stp>[Crispin Spreadsheet.xlsx]OEI!R530C12</stp>
        <tr r="L530" s="2"/>
      </tp>
      <tp>
        <v>1</v>
        <stp/>
        <stp>##V3_BDPV12</stp>
        <stp>EURGBP Curncy</stp>
        <stp>QUOTE_FACTOR</stp>
        <stp>[Crispin Spreadsheet.xlsx]OEI!R487C12</stp>
        <tr r="L487" s="2"/>
      </tp>
      <tp>
        <v>1</v>
        <stp/>
        <stp>##V3_BDPV12</stp>
        <stp>EURGBP Curncy</stp>
        <stp>QUOTE_FACTOR</stp>
        <stp>[Crispin Spreadsheet.xlsx]OEI!R488C12</stp>
        <tr r="L488" s="2"/>
      </tp>
      <tp>
        <v>1</v>
        <stp/>
        <stp>##V3_BDPV12</stp>
        <stp>EURGBP Curncy</stp>
        <stp>QUOTE_FACTOR</stp>
        <stp>[Crispin Spreadsheet.xlsx]OEI!R465C12</stp>
        <tr r="L465" s="2"/>
      </tp>
      <tp>
        <v>1</v>
        <stp/>
        <stp>##V3_BDPV12</stp>
        <stp>EURGBP Curncy</stp>
        <stp>QUOTE_FACTOR</stp>
        <stp>[Crispin Spreadsheet.xlsx]OEI!R476C12</stp>
        <tr r="L476" s="2"/>
      </tp>
      <tp>
        <v>1</v>
        <stp/>
        <stp>##V3_BDPV12</stp>
        <stp>EURGBP Curncy</stp>
        <stp>QUOTE_FACTOR</stp>
        <stp>[Crispin Spreadsheet.xlsx]OEI!R474C12</stp>
        <tr r="L474" s="2"/>
      </tp>
      <tp>
        <v>1</v>
        <stp/>
        <stp>##V3_BDPV12</stp>
        <stp>EURGBP Curncy</stp>
        <stp>QUOTE_FACTOR</stp>
        <stp>[Crispin Spreadsheet.xlsx]OEI!R425C12</stp>
        <tr r="L425" s="2"/>
      </tp>
      <tp>
        <v>1</v>
        <stp/>
        <stp>##V3_BDPV12</stp>
        <stp>EURGBP Curncy</stp>
        <stp>QUOTE_FACTOR</stp>
        <stp>[Crispin Spreadsheet.xlsx]OEI!R434C12</stp>
        <tr r="L434" s="2"/>
      </tp>
      <tp>
        <v>28.16</v>
        <stp/>
        <stp>##V3_BDPV12</stp>
        <stp>UOB SP Equity</stp>
        <stp>PX_YEST_CLOSE</stp>
        <stp>[Crispin Spreadsheet.xlsx]OEI!R326C6</stp>
        <tr r="F326" s="2"/>
      </tp>
      <tp>
        <v>23.53</v>
        <stp/>
        <stp>##V3_BDPV12</stp>
        <stp>SDF GY Equity</stp>
        <stp>PX_YEST_CLOSE</stp>
        <stp>[Crispin Spreadsheet.xlsx]OEI!R764C6</stp>
        <tr r="F764" s="2"/>
      </tp>
      <tp t="s">
        <v>EUR</v>
        <stp/>
        <stp>##V3_BDPV12</stp>
        <stp>AGN NA Equity</stp>
        <stp>CRNCY</stp>
        <stp>[Crispin Spreadsheet.xlsx]OEI!R291C4</stp>
        <tr r="D291" s="2"/>
      </tp>
      <tp t="s">
        <v>USD</v>
        <stp/>
        <stp>##V3_BDPV12</stp>
        <stp>BVN US Equity</stp>
        <stp>CRNCY</stp>
        <stp>[Crispin Spreadsheet.xlsx]OEI!R612C4</stp>
        <tr r="D612" s="2"/>
      </tp>
      <tp>
        <v>26.85</v>
        <stp/>
        <stp>##V3_BDPV12</stp>
        <stp>WOW AU Equity</stp>
        <stp>PX_YEST_CLOSE</stp>
        <stp>[Crispin Spreadsheet.xlsx]OEI!R26C6</stp>
        <tr r="F26" s="2"/>
      </tp>
      <tp>
        <v>43.56</v>
        <stp/>
        <stp>##V3_BDPV12</stp>
        <stp>DHI US Equity</stp>
        <stp>PX_YEST_CLOSE</stp>
        <stp>[Crispin Spreadsheet.xlsx]OEI!R622C6</stp>
        <tr r="F622" s="2"/>
      </tp>
      <tp t="s">
        <v>USD</v>
        <stp/>
        <stp>##V3_BDPV12</stp>
        <stp>USG US Equity</stp>
        <stp>CRNCY</stp>
        <stp>[Crispin Spreadsheet.xlsx]OEI!R697C4</stp>
        <tr r="D697" s="2"/>
      </tp>
      <tp>
        <v>221.7</v>
        <stp/>
        <stp>##V3_BDPV12</stp>
        <stp>MRO LN Equity</stp>
        <stp>PX_YEST_CLOSE</stp>
        <stp>[Crispin Spreadsheet.xlsx]OEI!R505C6</stp>
        <tr r="F505" s="2"/>
      </tp>
      <tp>
        <v>272.7</v>
        <stp/>
        <stp>##V3_BDPV12</stp>
        <stp>RTO LN Equity</stp>
        <stp>PX_YEST_CLOSE</stp>
        <stp>[Crispin Spreadsheet.xlsx]OEI!R533C6</stp>
        <tr r="F533" s="2"/>
      </tp>
      <tp>
        <v>155.47999999999999</v>
        <stp/>
        <stp>##V3_BDPV12</stp>
        <stp>WHR US Equity</stp>
        <stp>PX_YEST_CLOSE</stp>
        <stp>[Crispin Spreadsheet.xlsx]OEI!R702C6</stp>
        <tr r="F702" s="2"/>
      </tp>
      <tp t="s">
        <v>NOK</v>
        <stp/>
        <stp>##V3_BDPV12</stp>
        <stp>NHY NO Equity</stp>
        <stp>CRNCY</stp>
        <stp>[Crispin Spreadsheet.xlsx]OEI!R310C4</stp>
        <tr r="D310" s="2"/>
      </tp>
      <tp>
        <v>87.14</v>
        <stp/>
        <stp>##V3_BDPV12</stp>
        <stp>WMT US Equity</stp>
        <stp>PX_YEST_CLOSE</stp>
        <stp>[Crispin Spreadsheet.xlsx]OEI!R797C6</stp>
        <tr r="F797" s="2"/>
      </tp>
      <tp>
        <v>1852.5</v>
        <stp/>
        <stp>##V3_BDPV12</stp>
        <stp>PRU LN Equity</stp>
        <stp>PX_YEST_CLOSE</stp>
        <stp>[Crispin Spreadsheet.xlsx]OEI!R525C6</stp>
        <tr r="F525" s="2"/>
      </tp>
      <tp t="s">
        <v>EUR</v>
        <stp/>
        <stp>##V3_BDPV12</stp>
        <stp>RBI AV Equity</stp>
        <stp>CRNCY</stp>
        <stp>[Crispin Spreadsheet.xlsx]OEI!R29C4</stp>
        <tr r="D29" s="2"/>
      </tp>
      <tp t="s">
        <v>USD</v>
        <stp/>
        <stp>##V3_BDPV12</stp>
        <stp>LVS US Equity</stp>
        <stp>CRNCY</stp>
        <stp>[Crispin Spreadsheet.xlsx]OEI!R652C4</stp>
        <tr r="D652" s="2"/>
      </tp>
      <tp t="s">
        <v>GBp</v>
        <stp/>
        <stp>##V3_BDPV12</stp>
        <stp>SMS LN Equity</stp>
        <stp>CRNCY</stp>
        <stp>[Crispin Spreadsheet.xlsx]OEI!R554C4</stp>
        <tr r="D554" s="2"/>
      </tp>
      <tp>
        <v>100.64</v>
        <stp/>
        <stp>##V3_BDPV12</stp>
        <stp>RY CN Equity</stp>
        <stp>PX_YEST_CLOSE</stp>
        <stp>[Crispin Spreadsheet.xlsx]OEI!R51C6</stp>
        <tr r="F51" s="2"/>
      </tp>
      <tp t="s">
        <v>GBp</v>
        <stp/>
        <stp>##V3_BDPV12</stp>
        <stp>RMV LN Equity</stp>
        <stp>CRNCY</stp>
        <stp>[Crispin Spreadsheet.xlsx]OEI!R534C4</stp>
        <tr r="D534" s="2"/>
      </tp>
      <tp>
        <v>6.54</v>
        <stp/>
        <stp>##V3_BDPV12</stp>
        <stp>SYD AU Equity</stp>
        <stp>PX_YEST_CLOSE</stp>
        <stp>[Crispin Spreadsheet.xlsx]OEI!R22C6</stp>
        <tr r="F22" s="2"/>
      </tp>
      <tp>
        <v>229.8</v>
        <stp/>
        <stp>##V3_BDHV12</stp>
        <stp>WDH DC Equity</stp>
        <stp>PX_CLOSE_1D</stp>
        <stp>09/03/2018</stp>
        <stp>09/03/2018</stp>
        <stp>[Crispin Spreadsheet.xlsx]OEI!R66C28</stp>
        <tr r="AB66" s="2"/>
      </tp>
      <tp>
        <v>49.76</v>
        <stp/>
        <stp>##V3_BDHV12</stp>
        <stp>TDC DC Equity</stp>
        <stp>PX_CLOSE_1D</stp>
        <stp>09/03/2018</stp>
        <stp>09/03/2018</stp>
        <stp>[Crispin Spreadsheet.xlsx]OEI!R63C28</stp>
        <tr r="AB63" s="2"/>
      </tp>
      <tp>
        <v>0.2</v>
        <stp/>
        <stp>##V3_BDPV12</stp>
        <stp>WGXO AU Equity</stp>
        <stp>PX_YEST_CLOSE</stp>
        <stp>[Crispin Spreadsheet.xlsx]OEI!R25C6</stp>
        <tr r="F25" s="2"/>
      </tp>
      <tp>
        <v>70.2</v>
        <stp/>
        <stp>##V3_BDPV12</stp>
        <stp>SU FP Equity</stp>
        <stp>PX_YEST_CLOSE</stp>
        <stp>[Crispin Spreadsheet.xlsx]OEI!R119C6</stp>
        <tr r="F119" s="2"/>
      </tp>
      <tp t="s">
        <v>EUR</v>
        <stp/>
        <stp>##V3_BDPV12</stp>
        <stp>MC FP Equity</stp>
        <stp>CRNCY</stp>
        <stp>[Crispin Spreadsheet.xlsx]OEI!R109C4</stp>
        <tr r="D109" s="2"/>
      </tp>
      <tp t="s">
        <v>EUR</v>
        <stp/>
        <stp>##V3_BDPV12</stp>
        <stp>ENI IM Equity</stp>
        <stp>CRNCY</stp>
        <stp>[Crispin Spreadsheet.xlsx]OEI!R225C4</stp>
        <tr r="D225" s="2"/>
      </tp>
      <tp>
        <v>10.029999999999999</v>
        <stp/>
        <stp>##V3_BDPV12</stp>
        <stp>RIG US Equity</stp>
        <stp>PX_YEST_CLOSE</stp>
        <stp>[Crispin Spreadsheet.xlsx]OEI!R792C6</stp>
        <tr r="F792" s="2"/>
      </tp>
      <tp t="s">
        <v>USD</v>
        <stp/>
        <stp>##V3_BDPV12</stp>
        <stp>JPM US Equity</stp>
        <stp>CRNCY</stp>
        <stp>[Crispin Spreadsheet.xlsx]OEI!R645C4</stp>
        <tr r="D645" s="2"/>
      </tp>
      <tp t="s">
        <v>GBp</v>
        <stp/>
        <stp>##V3_BDPV12</stp>
        <stp>IMM LN Equity</stp>
        <stp>CRNCY</stp>
        <stp>[Crispin Spreadsheet.xlsx]OEI!R475C4</stp>
        <tr r="D475" s="2"/>
      </tp>
      <tp t="s">
        <v>GBp</v>
        <stp/>
        <stp>##V3_BDPV12</stp>
        <stp>DOM LN Equity</stp>
        <stp>CRNCY</stp>
        <stp>[Crispin Spreadsheet.xlsx]OEI!R447C4</stp>
        <tr r="D447" s="2"/>
      </tp>
      <tp>
        <v>44.104999999999997</v>
        <stp/>
        <stp>##V3_BDPV12</stp>
        <stp>GLE FP Equity</stp>
        <stp>PX_YEST_CLOSE</stp>
        <stp>[Crispin Spreadsheet.xlsx]OEI!R124C6</stp>
        <tr r="F124" s="2"/>
      </tp>
      <tp t="s">
        <v>EUR</v>
        <stp/>
        <stp>##V3_BDPV12</stp>
        <stp>GYC GY Equity</stp>
        <stp>CRNCY</stp>
        <stp>[Crispin Spreadsheet.xlsx]OEI!R156C4</stp>
        <tr r="D156" s="2"/>
      </tp>
      <tp t="s">
        <v>GBp</v>
        <stp/>
        <stp>##V3_BDPV12</stp>
        <stp>COB LN Equity</stp>
        <stp>CRNCY</stp>
        <stp>[Crispin Spreadsheet.xlsx]OEI!R437C4</stp>
        <tr r="D437" s="2"/>
      </tp>
      <tp>
        <v>133.25</v>
        <stp/>
        <stp>##V3_BDPV12</stp>
        <stp>WCH GY Equity</stp>
        <stp>PX_YEST_CLOSE</stp>
        <stp>[Crispin Spreadsheet.xlsx]OEI!R182C6</stp>
        <tr r="F182" s="2"/>
      </tp>
      <tp>
        <v>1196.72</v>
        <stp/>
        <stp>##V3_BDPV12</stp>
        <stp>MXEF Index</stp>
        <stp>LAST_PRICE</stp>
        <stp>[Crispin Spreadsheet.xlsx]OEI!R721C7</stp>
        <tr r="G721" s="2"/>
      </tp>
      <tp>
        <v>67.03</v>
        <stp/>
        <stp>##V3_BDPV12</stp>
        <stp>DAI GY Equity</stp>
        <stp>PX_YEST_CLOSE</stp>
        <stp>[Crispin Spreadsheet.xlsx]OEI!R150C6</stp>
        <tr r="F150" s="2"/>
      </tp>
      <tp>
        <v>2.4140000000000001</v>
        <stp/>
        <stp>##V3_BDPV12</stp>
        <stp>KPN NA Equity</stp>
        <stp>PX_YEST_CLOSE</stp>
        <stp>[Crispin Spreadsheet.xlsx]OEI!R299C6</stp>
        <tr r="F299" s="2"/>
      </tp>
      <tp t="s">
        <v>GBp</v>
        <stp/>
        <stp>##V3_BDPV12</stp>
        <stp>EIG LN Equity</stp>
        <stp>CRNCY</stp>
        <stp>[Crispin Spreadsheet.xlsx]OEI!R451C4</stp>
        <tr r="D451" s="2"/>
      </tp>
      <tp>
        <v>112.1</v>
        <stp/>
        <stp>##V3_BDPV12</stp>
        <stp>RHM GY Equity</stp>
        <stp>PX_YEST_CLOSE</stp>
        <stp>[Crispin Spreadsheet.xlsx]OEI!R169C6</stp>
        <tr r="F169" s="2"/>
      </tp>
      <tp>
        <v>408.6</v>
        <stp/>
        <stp>##V3_BDPV12</stp>
        <stp>UHR SW Equity</stp>
        <stp>PX_YEST_CLOSE</stp>
        <stp>[Crispin Spreadsheet.xlsx]OEI!R787C6</stp>
        <tr r="F787" s="2"/>
      </tp>
      <tp t="s">
        <v>USD</v>
        <stp/>
        <stp>##V3_BDPV12</stp>
        <stp>HTZ US Equity</stp>
        <stp>CRNCY</stp>
        <stp>[Crispin Spreadsheet.xlsx]OEI!R641C4</stp>
        <tr r="D641" s="2"/>
      </tp>
      <tp t="s">
        <v>GBp</v>
        <stp/>
        <stp>##V3_BDPV12</stp>
        <stp>SKY LN Equity</stp>
        <stp>CRNCY</stp>
        <stp>[Crispin Spreadsheet.xlsx]OEI!R553C4</stp>
        <tr r="D553" s="2"/>
      </tp>
      <tp t="s">
        <v>NOK</v>
        <stp/>
        <stp>##V3_BDPV12</stp>
        <stp>YAR NO Equity</stp>
        <stp>CRNCY</stp>
        <stp>[Crispin Spreadsheet.xlsx]OEI!R318C4</stp>
        <tr r="D318" s="2"/>
      </tp>
      <tp t="s">
        <v>GBp</v>
        <stp/>
        <stp>##V3_BDPV12</stp>
        <stp>SLP LN Equity</stp>
        <stp>CRNCY</stp>
        <stp>[Crispin Spreadsheet.xlsx]OEI!R564C4</stp>
        <tr r="D564" s="2"/>
      </tp>
      <tp t="s">
        <v>EUR</v>
        <stp/>
        <stp>##V3_BDPV12</stp>
        <stp>TIT IM Equity</stp>
        <stp>CRNCY</stp>
        <stp>[Crispin Spreadsheet.xlsx]OEI!R232C4</stp>
        <tr r="D232" s="2"/>
      </tp>
      <tp t="s">
        <v>EUR</v>
        <stp/>
        <stp>##V3_BDPV12</stp>
        <stp>FR FP Equity</stp>
        <stp>CRNCY</stp>
        <stp>[Crispin Spreadsheet.xlsx]OEI!R131C4</stp>
        <tr r="D131" s="2"/>
      </tp>
      <tp t="s">
        <v>EUR</v>
        <stp/>
        <stp>##V3_BDPV12</stp>
        <stp>OR FP Equity</stp>
        <stp>CRNCY</stp>
        <stp>[Crispin Spreadsheet.xlsx]OEI!R108C4</stp>
        <tr r="D108" s="2"/>
      </tp>
      <tp t="s">
        <v>EUR</v>
        <stp/>
        <stp>##V3_BDPV12</stp>
        <stp>EDEN FP Equity</stp>
        <stp>CRNCY</stp>
        <stp>[Crispin Spreadsheet.xlsx]OEI!R98C4</stp>
        <tr r="D98" s="2"/>
      </tp>
      <tp>
        <v>3.048</v>
        <stp/>
        <stp>##V3_BDPV12</stp>
        <stp>MS IM Equity</stp>
        <stp>PX_YEST_CLOSE</stp>
        <stp>[Crispin Spreadsheet.xlsx]OEI!R229C6</stp>
        <tr r="F229" s="2"/>
      </tp>
      <tp t="s">
        <v>USD</v>
        <stp/>
        <stp>##V3_BDPV12</stp>
        <stp>FL US Equity</stp>
        <stp>CRNCY</stp>
        <stp>[Crispin Spreadsheet.xlsx]OEI!R632C4</stp>
        <tr r="D632" s="2"/>
      </tp>
      <tp t="s">
        <v>EUR</v>
        <stp/>
        <stp>##V3_BDPV12</stp>
        <stp>RXA Comdty</stp>
        <stp>CRNCY</stp>
        <stp>[Crispin Spreadsheet.xlsx]OEI!R710C4</stp>
        <tr r="D710" s="2"/>
      </tp>
      <tp t="s">
        <v>USD</v>
        <stp/>
        <stp>##V3_BDPV12</stp>
        <stp>SBA Comdty</stp>
        <stp>CRNCY</stp>
        <stp>[Crispin Spreadsheet.xlsx]OEI!R720C4</stp>
        <tr r="D720" s="2"/>
      </tp>
      <tp t="s">
        <v>GBp</v>
        <stp/>
        <stp>##V3_BDPV12</stp>
        <stp>SN/ LN Equity</stp>
        <stp>CRNCY</stp>
        <stp>[Crispin Spreadsheet.xlsx]OEI!R555C4</stp>
        <tr r="D555" s="2"/>
      </tp>
      <tp t="s">
        <v>GBp</v>
        <stp/>
        <stp>##V3_BDPV12</stp>
        <stp>RB/ LN Equity</stp>
        <stp>CRNCY</stp>
        <stp>[Crispin Spreadsheet.xlsx]OEI!R529C4</stp>
        <tr r="D529" s="2"/>
      </tp>
      <tp>
        <v>881.6</v>
        <stp/>
        <stp>##V3_BDPV12</stp>
        <stp>RR/ LN Equity</stp>
        <stp>PX_YEST_CLOSE</stp>
        <stp>[Crispin Spreadsheet.xlsx]OEI!R537C6</stp>
        <tr r="F537" s="2"/>
      </tp>
      <tp t="s">
        <v>FTSE 250 Index FU Jun18</v>
        <stp/>
        <stp>##V3_BDPV12</stp>
        <stp>YBYA Index</stp>
        <stp>NAME</stp>
        <stp>[Crispin Spreadsheet.xlsx]OEI!R398C5</stp>
        <tr r="E398" s="2"/>
      </tp>
      <tp>
        <v>4.1099999999999998E-2</v>
        <stp/>
        <stp>##V3_BDPV12</stp>
        <stp>AB1 GY Equity</stp>
        <stp>PX_YEST_CLOSE</stp>
        <stp>[Crispin Spreadsheet.xlsx]OEI!R140C6</stp>
        <tr r="F140" s="2"/>
      </tp>
      <tp>
        <v>22.9</v>
        <stp/>
        <stp>##V3_BDPV12</stp>
        <stp>MMB FP Equity</stp>
        <stp>PX_YEST_CLOSE</stp>
        <stp>[Crispin Spreadsheet.xlsx]OEI!R106C6</stp>
        <tr r="F106" s="2"/>
      </tp>
      <tp>
        <v>1.58</v>
        <stp/>
        <stp>##V3_BDPV12</stp>
        <stp>WGX AU Equity</stp>
        <stp>PX_YEST_CLOSE</stp>
        <stp>[Crispin Spreadsheet.xlsx]OEI!R24C6</stp>
        <tr r="F24" s="2"/>
      </tp>
      <tp>
        <v>60.53</v>
        <stp/>
        <stp>##V3_BDPV12</stp>
        <stp>KHC US Equity</stp>
        <stp>PX_YEST_CLOSE</stp>
        <stp>[Crispin Spreadsheet.xlsx]OEI!R650C6</stp>
        <tr r="F650" s="2"/>
      </tp>
      <tp>
        <v>50.31</v>
        <stp/>
        <stp>##V3_BDPV12</stp>
        <stp>CNA US Equity</stp>
        <stp>PX_YEST_CLOSE</stp>
        <stp>[Crispin Spreadsheet.xlsx]OEI!R616C6</stp>
        <tr r="F616" s="2"/>
      </tp>
      <tp t="s">
        <v>GBp</v>
        <stp/>
        <stp>##V3_BDPV12</stp>
        <stp>CCH LN Equity</stp>
        <stp>CRNCY</stp>
        <stp>[Crispin Spreadsheet.xlsx]OEI!R438C4</stp>
        <tr r="D438" s="2"/>
      </tp>
      <tp>
        <v>10.029999999999999</v>
        <stp/>
        <stp>##V3_BDPV12</stp>
        <stp>RIG US Equity</stp>
        <stp>PX_YEST_CLOSE</stp>
        <stp>[Crispin Spreadsheet.xlsx]OEI!R691C6</stp>
        <tr r="F691" s="2"/>
      </tp>
      <tp>
        <v>572.5</v>
        <stp/>
        <stp>##V3_BDPV12</stp>
        <stp>LRE LN Equity</stp>
        <stp>PX_YEST_CLOSE</stp>
        <stp>[Crispin Spreadsheet.xlsx]OEI!R497C6</stp>
        <tr r="F497" s="2"/>
      </tp>
      <tp>
        <v>87.26</v>
        <stp/>
        <stp>##V3_BDPV12</stp>
        <stp>BEI GY Equity</stp>
        <stp>PX_YEST_CLOSE</stp>
        <stp>[Crispin Spreadsheet.xlsx]OEI!R147C6</stp>
        <tr r="F147" s="2"/>
      </tp>
      <tp>
        <v>25.76</v>
        <stp/>
        <stp>##V3_BDPV12</stp>
        <stp>DAN US Equity</stp>
        <stp>PX_YEST_CLOSE</stp>
        <stp>[Crispin Spreadsheet.xlsx]OEI!R619C6</stp>
        <tr r="F619" s="2"/>
      </tp>
      <tp>
        <v>92.68</v>
        <stp/>
        <stp>##V3_BDPV12</stp>
        <stp>RNO FP Equity</stp>
        <stp>PX_YEST_CLOSE</stp>
        <stp>[Crispin Spreadsheet.xlsx]OEI!R115C6</stp>
        <tr r="F115" s="2"/>
      </tp>
      <tp t="s">
        <v>GBp</v>
        <stp/>
        <stp>##V3_BDPV12</stp>
        <stp>ABF LN Equity</stp>
        <stp>CRNCY</stp>
        <stp>[Crispin Spreadsheet.xlsx]OEI!R409C4</stp>
        <tr r="D409" s="2"/>
      </tp>
      <tp>
        <v>63</v>
        <stp/>
        <stp>##V3_BDPV12</stp>
        <stp>AXL SJ Equity</stp>
        <stp>PX_YEST_CLOSE</stp>
        <stp>[Crispin Spreadsheet.xlsx]OEI!R329C6</stp>
        <tr r="F329" s="2"/>
      </tp>
      <tp>
        <v>73.5</v>
        <stp/>
        <stp>##V3_BDPV12</stp>
        <stp>XOM US Equity</stp>
        <stp>PX_YEST_CLOSE</stp>
        <stp>[Crispin Spreadsheet.xlsx]OEI!R627C6</stp>
        <tr r="F627" s="2"/>
      </tp>
      <tp>
        <v>5762</v>
        <stp/>
        <stp>##V3_BDPV12</stp>
        <stp>RRS LN Equity</stp>
        <stp>PX_YEST_CLOSE</stp>
        <stp>[Crispin Spreadsheet.xlsx]OEI!R527C6</stp>
        <tr r="F527" s="2"/>
      </tp>
      <tp>
        <v>41.03</v>
        <stp/>
        <stp>##V3_BDPV12</stp>
        <stp>MAS US Equity</stp>
        <stp>PX_YEST_CLOSE</stp>
        <stp>[Crispin Spreadsheet.xlsx]OEI!R659C6</stp>
        <tr r="F659" s="2"/>
      </tp>
      <tp>
        <v>65.05</v>
        <stp/>
        <stp>##V3_BDPV12</stp>
        <stp>BN FP Equity</stp>
        <stp>PX_YEST_CLOSE</stp>
        <stp>[Crispin Spreadsheet.xlsx]OEI!R96C6</stp>
        <tr r="F96" s="2"/>
      </tp>
      <tp t="s">
        <v>USD</v>
        <stp/>
        <stp>##V3_BDPV12</stp>
        <stp>CVX US Equity</stp>
        <stp>CRNCY</stp>
        <stp>[Crispin Spreadsheet.xlsx]OEI!R610C4</stp>
        <tr r="D610" s="2"/>
      </tp>
      <tp t="s">
        <v>USD</v>
        <stp/>
        <stp>##V3_BDPV12</stp>
        <stp>LPX US Equity</stp>
        <stp>CRNCY</stp>
        <stp>[Crispin Spreadsheet.xlsx]OEI!R656C4</stp>
        <tr r="D656" s="2"/>
      </tp>
      <tp>
        <v>144.75</v>
        <stp/>
        <stp>##V3_BDPV12</stp>
        <stp>ITV LN Equity</stp>
        <stp>PX_YEST_CLOSE</stp>
        <stp>[Crispin Spreadsheet.xlsx]OEI!R761C6</stp>
        <tr r="F761" s="2"/>
      </tp>
      <tp t="s">
        <v>CAD</v>
        <stp/>
        <stp>##V3_BDPV12</stp>
        <stp>DW CN Equity</stp>
        <stp>CRNCY</stp>
        <stp>[Crispin Spreadsheet.xlsx]OEI!R49C4</stp>
        <tr r="D49" s="2"/>
      </tp>
      <tp>
        <v>1453</v>
        <stp/>
        <stp>##V3_BDPV12</stp>
        <stp>HSX LN Equity</stp>
        <stp>PX_YEST_CLOSE</stp>
        <stp>[Crispin Spreadsheet.xlsx]OEI!R466C6</stp>
        <tr r="F466" s="2"/>
      </tp>
      <tp t="s">
        <v>USD</v>
        <stp/>
        <stp>##V3_BDPV12</stp>
        <stp>TUP US Equity</stp>
        <stp>CRNCY</stp>
        <stp>[Crispin Spreadsheet.xlsx]OEI!R693C4</stp>
        <tr r="D693" s="2"/>
      </tp>
      <tp t="s">
        <v>USD</v>
        <stp/>
        <stp>##V3_BDPV12</stp>
        <stp>GWW US Equity</stp>
        <stp>CRNCY</stp>
        <stp>[Crispin Spreadsheet.xlsx]OEI!R801C4</stp>
        <tr r="D801" s="2"/>
      </tp>
      <tp t="s">
        <v>GBp</v>
        <stp/>
        <stp>##V3_BDPV12</stp>
        <stp>BLT LN Equity</stp>
        <stp>CRNCY</stp>
        <stp>[Crispin Spreadsheet.xlsx]OEI!R417C4</stp>
        <tr r="D417" s="2"/>
      </tp>
      <tp>
        <v>9.26</v>
        <stp/>
        <stp>##V3_BDPV12</stp>
        <stp>DEXB BB Equity</stp>
        <stp>PX_YEST_CLOSE</stp>
        <stp>[Crispin Spreadsheet.xlsx]OEI!R36C6</stp>
        <tr r="F36" s="2"/>
      </tp>
      <tp>
        <v>18.673999999999999</v>
        <stp/>
        <stp>##V3_BDPV12</stp>
        <stp>AD NA Equity</stp>
        <stp>PX_YEST_CLOSE</stp>
        <stp>[Crispin Spreadsheet.xlsx]OEI!R298C6</stp>
        <tr r="F298" s="2"/>
      </tp>
      <tp t="s">
        <v>EUR</v>
        <stp/>
        <stp>##V3_BDPV12</stp>
        <stp>IKA Comdty</stp>
        <stp>CRNCY</stp>
        <stp>[Crispin Spreadsheet.xlsx]OEI!R711C4</stp>
        <tr r="D711" s="2"/>
      </tp>
      <tp>
        <v>504</v>
        <stp/>
        <stp>##V3_BDPV12</stp>
        <stp>AV/ LN Equity</stp>
        <stp>PX_YEST_CLOSE</stp>
        <stp>[Crispin Spreadsheet.xlsx]OEI!R412C6</stp>
        <tr r="F412" s="2"/>
      </tp>
      <tp t="s">
        <v>USD</v>
        <stp/>
        <stp>##V3_BDPV12</stp>
        <stp>URI US Equity</stp>
        <stp>CRNCY</stp>
        <stp>[Crispin Spreadsheet.xlsx]OEI!R695C4</stp>
        <tr r="D695" s="2"/>
      </tp>
      <tp t="s">
        <v>EUR</v>
        <stp/>
        <stp>##V3_BDPV12</stp>
        <stp>ABI BB Equity</stp>
        <stp>CRNCY</stp>
        <stp>[Crispin Spreadsheet.xlsx]OEI!R744C4</stp>
        <tr r="D744" s="2"/>
      </tp>
      <tp>
        <v>21.82</v>
        <stp/>
        <stp>##V3_BDPV12</stp>
        <stp>TKA GY Equity</stp>
        <stp>PX_YEST_CLOSE</stp>
        <stp>[Crispin Spreadsheet.xlsx]OEI!R178C6</stp>
        <tr r="F178" s="2"/>
      </tp>
      <tp>
        <v>104.29</v>
        <stp/>
        <stp>##V3_BDPV12</stp>
        <stp>EOG US Equity</stp>
        <stp>PX_YEST_CLOSE</stp>
        <stp>[Crispin Spreadsheet.xlsx]OEI!R626C6</stp>
        <tr r="F626" s="2"/>
      </tp>
      <tp>
        <v>18.824999999999999</v>
        <stp/>
        <stp>##V3_BDPV12</stp>
        <stp>VIE FP Equity</stp>
        <stp>PX_YEST_CLOSE</stp>
        <stp>[Crispin Spreadsheet.xlsx]OEI!R133C6</stp>
        <tr r="F133" s="2"/>
      </tp>
      <tp>
        <v>1108.5</v>
        <stp/>
        <stp>##V3_BDPV12</stp>
        <stp>STJ LN Equity</stp>
        <stp>PX_YEST_CLOSE</stp>
        <stp>[Crispin Spreadsheet.xlsx]OEI!R560C6</stp>
        <tr r="F560" s="2"/>
      </tp>
      <tp>
        <v>11.65</v>
        <stp/>
        <stp>##V3_BDPV12</stp>
        <stp>DBK GY Equity</stp>
        <stp>PX_YEST_CLOSE</stp>
        <stp>[Crispin Spreadsheet.xlsx]OEI!R151C6</stp>
        <tr r="F151" s="2"/>
      </tp>
      <tp t="s">
        <v>GBp</v>
        <stp/>
        <stp>##V3_BDPV12</stp>
        <stp>IMB LN Equity</stp>
        <stp>CRNCY</stp>
        <stp>[Crispin Spreadsheet.xlsx]OEI!R477C4</stp>
        <tr r="D477" s="2"/>
      </tp>
      <tp t="s">
        <v>ZAr</v>
        <stp/>
        <stp>##V3_BDPV12</stp>
        <stp>ANG SJ Equity</stp>
        <stp>CRNCY</stp>
        <stp>[Crispin Spreadsheet.xlsx]OEI!R330C4</stp>
        <tr r="D330" s="2"/>
      </tp>
      <tp t="s">
        <v>GBp</v>
        <stp/>
        <stp>##V3_BDPV12</stp>
        <stp>TCG LN Equity</stp>
        <stp>CRNCY</stp>
        <stp>[Crispin Spreadsheet.xlsx]OEI!R569C4</stp>
        <tr r="D569" s="2"/>
      </tp>
      <tp>
        <v>34.340000000000003</v>
        <stp/>
        <stp>##V3_BDPV12</stp>
        <stp>FRO NO Equity</stp>
        <stp>PX_YEST_CLOSE</stp>
        <stp>[Crispin Spreadsheet.xlsx]OEI!R757C6</stp>
        <tr r="F757" s="2"/>
      </tp>
      <tp>
        <v>118.28</v>
        <stp/>
        <stp>##V3_BDPV12</stp>
        <stp>SJM US Equity</stp>
        <stp>PX_YEST_CLOSE</stp>
        <stp>[Crispin Spreadsheet.xlsx]OEI!R763C6</stp>
        <tr r="F763" s="2"/>
      </tp>
      <tp>
        <v>33</v>
        <stp/>
        <stp>##V3_BDPV12</stp>
        <stp>HUR LN Equity</stp>
        <stp>PX_YEST_CLOSE</stp>
        <stp>[Crispin Spreadsheet.xlsx]OEI!R471C6</stp>
        <tr r="F471" s="2"/>
      </tp>
      <tp>
        <v>7.0999999999999994E-2</v>
        <stp/>
        <stp>##V3_BDPV12</stp>
        <stp>SVH AU Equity</stp>
        <stp>PX_YEST_CLOSE</stp>
        <stp>[Crispin Spreadsheet.xlsx]OEI!R21C6</stp>
        <tr r="F21" s="2"/>
      </tp>
      <tp>
        <v>1098</v>
        <stp/>
        <stp>##V3_BDPV12</stp>
        <stp>WPP LN Equity</stp>
        <stp>PX_YEST_CLOSE</stp>
        <stp>[Crispin Spreadsheet.xlsx]OEI!R584C6</stp>
        <tr r="F584" s="2"/>
      </tp>
      <tp>
        <v>85.15</v>
        <stp/>
        <stp>##V3_BDPV12</stp>
        <stp>SAP GY Equity</stp>
        <stp>PX_YEST_CLOSE</stp>
        <stp>[Crispin Spreadsheet.xlsx]OEI!R172C6</stp>
        <tr r="F172" s="2"/>
      </tp>
      <tp>
        <v>21.795000000000002</v>
        <stp/>
        <stp>##V3_BDPV12</stp>
        <stp>CS FP Equity</stp>
        <stp>PX_YEST_CLOSE</stp>
        <stp>[Crispin Spreadsheet.xlsx]OEI!R87C6</stp>
        <tr r="F87" s="2"/>
      </tp>
      <tp>
        <v>49.69</v>
        <stp/>
        <stp>##V3_BDPV12</stp>
        <stp>TDC DC Equity</stp>
        <stp>PX_YEST_CLOSE</stp>
        <stp>[Crispin Spreadsheet.xlsx]OEI!R63C6</stp>
        <tr r="F63" s="2"/>
      </tp>
      <tp>
        <v>3.68</v>
        <stp/>
        <stp>##V3_BDPV12</stp>
        <stp>DHT US Equity</stp>
        <stp>PX_YEST_CLOSE</stp>
        <stp>[Crispin Spreadsheet.xlsx]OEI!R621C6</stp>
        <tr r="F621" s="2"/>
      </tp>
      <tp t="s">
        <v>GBp</v>
        <stp/>
        <stp>##V3_BDPV12</stp>
        <stp>RBS LN Equity</stp>
        <stp>CRNCY</stp>
        <stp>[Crispin Spreadsheet.xlsx]OEI!R538C4</stp>
        <tr r="D538" s="2"/>
      </tp>
      <tp t="s">
        <v>USD</v>
        <stp/>
        <stp>##V3_BDPV12</stp>
        <stp>NVR US Equity</stp>
        <stp>CRNCY</stp>
        <stp>[Crispin Spreadsheet.xlsx]OEI!R671C4</stp>
        <tr r="D671" s="2"/>
      </tp>
      <tp t="s">
        <v>GBp</v>
        <stp/>
        <stp>##V3_BDPV12</stp>
        <stp>SHP LN Equity</stp>
        <stp>CRNCY</stp>
        <stp>[Crispin Spreadsheet.xlsx]OEI!R552C4</stp>
        <tr r="D552" s="2"/>
      </tp>
      <tp t="s">
        <v>EUR</v>
        <stp/>
        <stp>##V3_BDPV12</stp>
        <stp>SZU GY Equity</stp>
        <stp>CRNCY</stp>
        <stp>[Crispin Spreadsheet.xlsx]OEI!R177C4</stp>
        <tr r="D177" s="2"/>
      </tp>
      <tp t="s">
        <v>GBp</v>
        <stp/>
        <stp>##V3_BDPV12</stp>
        <stp>VCT LN Equity</stp>
        <stp>CRNCY</stp>
        <stp>[Crispin Spreadsheet.xlsx]OEI!R579C4</stp>
        <tr r="D579" s="2"/>
      </tp>
      <tp>
        <v>110.65</v>
        <stp/>
        <stp>##V3_BDHV12</stp>
        <stp>ATO FP Equity</stp>
        <stp>PX_CLOSE_1D</stp>
        <stp>09/03/2018</stp>
        <stp>09/03/2018</stp>
        <stp>[Crispin Spreadsheet.xlsx]OEI!R86C28</stp>
        <tr r="AB86" s="2"/>
      </tp>
      <tp>
        <v>104.02</v>
        <stp/>
        <stp>##V3_BDHV12</stp>
        <stp>MQG AU Equity</stp>
        <stp>PX_CLOSE_1D</stp>
        <stp>09/03/2018</stp>
        <stp>09/03/2018</stp>
        <stp>[Crispin Spreadsheet.xlsx]OEI!R18C28</stp>
        <tr r="AB18" s="2"/>
      </tp>
      <tp>
        <v>112.59</v>
        <stp/>
        <stp>##V3_BDPV12</stp>
        <stp>BTSA Comdty</stp>
        <stp>PX_YEST_CLOSE</stp>
        <stp>[Crispin Spreadsheet.xlsx]OEI!R713C6</stp>
        <tr r="F713" s="2"/>
      </tp>
      <tp>
        <v>3.012</v>
        <stp/>
        <stp>##V3_BDPV12</stp>
        <stp>AGFB BB Equity</stp>
        <stp>PX_YEST_CLOSE</stp>
        <stp>[Crispin Spreadsheet.xlsx]OEI!R33C6</stp>
        <tr r="F33" s="2"/>
      </tp>
      <tp>
        <v>26.175000000000001</v>
        <stp/>
        <stp>##V3_BDPV12</stp>
        <stp>MT NA Equity</stp>
        <stp>PX_YEST_CLOSE</stp>
        <stp>[Crispin Spreadsheet.xlsx]OEI!R293C6</stp>
        <tr r="F293" s="2"/>
      </tp>
      <tp t="s">
        <v>EUR</v>
        <stp/>
        <stp>##V3_BDPV12</stp>
        <stp>BB FP Equity</stp>
        <stp>CRNCY</stp>
        <stp>[Crispin Spreadsheet.xlsx]OEI!R123C4</stp>
        <tr r="D123" s="2"/>
      </tp>
      <tp t="s">
        <v>USD</v>
        <stp/>
        <stp>##V3_BDPV12</stp>
        <stp>GM US Equity</stp>
        <stp>CRNCY</stp>
        <stp>[Crispin Spreadsheet.xlsx]OEI!R635C4</stp>
        <tr r="D635" s="2"/>
      </tp>
      <tp t="s">
        <v>USD</v>
        <stp/>
        <stp>##V3_BDPV12</stp>
        <stp>SIA Comdty</stp>
        <stp>CRNCY</stp>
        <stp>[Crispin Spreadsheet.xlsx]OEI!R716C4</stp>
        <tr r="D716" s="2"/>
      </tp>
      <tp>
        <v>45.83</v>
        <stp/>
        <stp>##V3_BDHV12</stp>
        <stp>AC FP Equity</stp>
        <stp>PX_CLOSE_1D</stp>
        <stp>09/03/2018</stp>
        <stp>09/03/2018</stp>
        <stp>[Crispin Spreadsheet.xlsx]OEI!R81C28</stp>
        <tr r="AB81" s="2"/>
      </tp>
      <tp>
        <v>9.75</v>
        <stp/>
        <stp>##V3_BDHV12</stp>
        <stp>AF FP Equity</stp>
        <stp>PX_CLOSE_1D</stp>
        <stp>09/03/2018</stp>
        <stp>09/03/2018</stp>
        <stp>[Crispin Spreadsheet.xlsx]OEI!R82C28</stp>
        <tr r="AB82" s="2"/>
      </tp>
      <tp>
        <v>669.4</v>
        <stp/>
        <stp>##V3_BDPV12</stp>
        <stp>UU/ LN Equity</stp>
        <stp>PX_YEST_CLOSE</stp>
        <stp>[Crispin Spreadsheet.xlsx]OEI!R576C6</stp>
        <tr r="F576" s="2"/>
      </tp>
      <tp>
        <v>16.34</v>
        <stp/>
        <stp>##V3_BDPV12</stp>
        <stp>MTC LN Equity</stp>
        <stp>PX_YEST_CLOSE</stp>
        <stp>[Crispin Spreadsheet.xlsx]OEI!R507C6</stp>
        <tr r="F507" s="2"/>
      </tp>
      <tp>
        <v>60.53</v>
        <stp/>
        <stp>##V3_BDPV12</stp>
        <stp>KHC US Equity</stp>
        <stp>PX_YEST_CLOSE</stp>
        <stp>[Crispin Spreadsheet.xlsx]OEI!R766C6</stp>
        <tr r="F766" s="2"/>
      </tp>
      <tp t="s">
        <v>GBp</v>
        <stp/>
        <stp>##V3_BDPV12</stp>
        <stp>RKH LN Equity</stp>
        <stp>CRNCY</stp>
        <stp>[Crispin Spreadsheet.xlsx]OEI!R536C4</stp>
        <tr r="D536" s="2"/>
      </tp>
      <tp>
        <v>157.80000000000001</v>
        <stp/>
        <stp>##V3_BDPV12</stp>
        <stp>WAF GY Equity</stp>
        <stp>PX_YEST_CLOSE</stp>
        <stp>[Crispin Spreadsheet.xlsx]OEI!R175C6</stp>
        <tr r="F175" s="2"/>
      </tp>
      <tp>
        <v>4183</v>
        <stp/>
        <stp>##V3_BDPV12</stp>
        <stp>LSE LN Equity</stp>
        <stp>PX_YEST_CLOSE</stp>
        <stp>[Crispin Spreadsheet.xlsx]OEI!R500C6</stp>
        <tr r="F500" s="2"/>
      </tp>
      <tp>
        <v>1594.5</v>
        <stp/>
        <stp>##V3_BDPV12</stp>
        <stp>EZJ LN Equity</stp>
        <stp>PX_YEST_CLOSE</stp>
        <stp>[Crispin Spreadsheet.xlsx]OEI!R449C6</stp>
        <tr r="F449" s="2"/>
      </tp>
      <tp t="s">
        <v>EUR</v>
        <stp/>
        <stp>##V3_BDPV12</stp>
        <stp>ORA FP Equity</stp>
        <stp>CRNCY</stp>
        <stp>[Crispin Spreadsheet.xlsx]OEI!R111C4</stp>
        <tr r="D111" s="2"/>
      </tp>
      <tp t="s">
        <v>GBp</v>
        <stp/>
        <stp>##V3_BDPV12</stp>
        <stp>CNA LN Equity</stp>
        <stp>CRNCY</stp>
        <stp>[Crispin Spreadsheet.xlsx]OEI!R433C4</stp>
        <tr r="D433" s="2"/>
      </tp>
      <tp>
        <v>22.49</v>
        <stp/>
        <stp>##V3_BDPV12</stp>
        <stp>CLN SW Equity</stp>
        <stp>PX_YEST_CLOSE</stp>
        <stp>[Crispin Spreadsheet.xlsx]OEI!R376C6</stp>
        <tr r="F376" s="2"/>
      </tp>
      <tp t="s">
        <v>GBp</v>
        <stp/>
        <stp>##V3_BDPV12</stp>
        <stp>BKG LN Equity</stp>
        <stp>CRNCY</stp>
        <stp>[Crispin Spreadsheet.xlsx]OEI!R416C4</stp>
        <tr r="D416" s="2"/>
      </tp>
      <tp t="s">
        <v>EUR</v>
        <stp/>
        <stp>##V3_BDPV12</stp>
        <stp>UCB BB Equity</stp>
        <stp>CRNCY</stp>
        <stp>[Crispin Spreadsheet.xlsx]OEI!R39C4</stp>
        <tr r="D39" s="2"/>
      </tp>
      <tp>
        <v>11.71</v>
        <stp/>
        <stp>##V3_BDPV12</stp>
        <stp>SGL GY Equity</stp>
        <stp>PX_YEST_CLOSE</stp>
        <stp>[Crispin Spreadsheet.xlsx]OEI!R173C6</stp>
        <tr r="F173" s="2"/>
      </tp>
      <tp>
        <v>118.28</v>
        <stp/>
        <stp>##V3_BDPV12</stp>
        <stp>SJM US Equity</stp>
        <stp>PX_YEST_CLOSE</stp>
        <stp>[Crispin Spreadsheet.xlsx]OEI!R644C6</stp>
        <tr r="F644" s="2"/>
      </tp>
      <tp>
        <v>3.2509999999999999</v>
        <stp/>
        <stp>##V3_BDPV12</stp>
        <stp>SPM IM Equity</stp>
        <stp>PX_YEST_CLOSE</stp>
        <stp>[Crispin Spreadsheet.xlsx]OEI!R230C6</stp>
        <tr r="F230" s="2"/>
      </tp>
      <tp t="s">
        <v>GBp</v>
        <stp/>
        <stp>##V3_BDPV12</stp>
        <stp>VED LN Equity</stp>
        <stp>CRNCY</stp>
        <stp>[Crispin Spreadsheet.xlsx]OEI!R578C4</stp>
        <tr r="D578" s="2"/>
      </tp>
      <tp>
        <v>89.9</v>
        <stp/>
        <stp>##V3_BDPV12</stp>
        <stp>SRP LN Equity</stp>
        <stp>PX_YEST_CLOSE</stp>
        <stp>[Crispin Spreadsheet.xlsx]OEI!R551C6</stp>
        <tr r="F551" s="2"/>
      </tp>
      <tp>
        <v>2.39</v>
        <stp/>
        <stp>##V3_BDPV12</stp>
        <stp>WFT US Equity</stp>
        <stp>PX_YEST_CLOSE</stp>
        <stp>[Crispin Spreadsheet.xlsx]OEI!R798C6</stp>
        <tr r="F798" s="2"/>
      </tp>
      <tp>
        <v>22.49</v>
        <stp/>
        <stp>##V3_BDPV12</stp>
        <stp>IFX GY Equity</stp>
        <stp>PX_YEST_CLOSE</stp>
        <stp>[Crispin Spreadsheet.xlsx]OEI!R162C6</stp>
        <tr r="F162" s="2"/>
      </tp>
      <tp>
        <v>283.39999999999998</v>
        <stp/>
        <stp>##V3_BDPV12</stp>
        <stp>TOP DC Equity</stp>
        <stp>PX_YEST_CLOSE</stp>
        <stp>[Crispin Spreadsheet.xlsx]OEI!R64C6</stp>
        <tr r="F64" s="2"/>
      </tp>
      <tp>
        <v>108.55</v>
        <stp/>
        <stp>##V3_BDHV12</stp>
        <stp>DSY FP Equity</stp>
        <stp>PX_CLOSE_1D</stp>
        <stp>09/03/2018</stp>
        <stp>09/03/2018</stp>
        <stp>[Crispin Spreadsheet.xlsx]OEI!R97C28</stp>
        <tr r="AB97" s="2"/>
      </tp>
      <tp>
        <v>7.4999999999999997E-2</v>
        <stp/>
        <stp>##V3_BDHV12</stp>
        <stp>SVH AU Equity</stp>
        <stp>PX_CLOSE_1D</stp>
        <stp>09/03/2018</stp>
        <stp>09/03/2018</stp>
        <stp>[Crispin Spreadsheet.xlsx]OEI!R21C28</stp>
        <tr r="AB21" s="2"/>
      </tp>
      <tp t="s">
        <v>USD</v>
        <stp/>
        <stp>##V3_BDPV12</stp>
        <stp>MXEF Index</stp>
        <stp>CRNCY</stp>
        <stp>[Crispin Spreadsheet.xlsx]OEI!R721C4</stp>
        <tr r="D721" s="2"/>
      </tp>
      <tp t="s">
        <v>EUR</v>
        <stp/>
        <stp>##V3_BDPV12</stp>
        <stp>DG FP Equity</stp>
        <stp>CRNCY</stp>
        <stp>[Crispin Spreadsheet.xlsx]OEI!R134C4</stp>
        <tr r="D134" s="2"/>
      </tp>
      <tp t="s">
        <v>USD</v>
        <stp/>
        <stp>##V3_BDPV12</stp>
        <stp>GE US Equity</stp>
        <stp>CRNCY</stp>
        <stp>[Crispin Spreadsheet.xlsx]OEI!R634C4</stp>
        <tr r="D634" s="2"/>
      </tp>
      <tp t="s">
        <v>EUR</v>
        <stp/>
        <stp>##V3_BDPV12</stp>
        <stp>HO FP Equity</stp>
        <stp>CRNCY</stp>
        <stp>[Crispin Spreadsheet.xlsx]OEI!R128C4</stp>
        <tr r="D128" s="2"/>
      </tp>
      <tp>
        <v>35.369999999999997</v>
        <stp/>
        <stp>##V3_BDPV12</stp>
        <stp>T US Equity</stp>
        <stp>PX_YEST_CLOSE</stp>
        <stp>[Crispin Spreadsheet.xlsx]OEI!R598C6</stp>
        <tr r="F598" s="2"/>
      </tp>
      <tp t="s">
        <v>USD</v>
        <stp/>
        <stp>##V3_BDPV12</stp>
        <stp>PLA Comdty</stp>
        <stp>CRNCY</stp>
        <stp>[Crispin Spreadsheet.xlsx]OEI!R717C4</stp>
        <tr r="D717" s="2"/>
      </tp>
      <tp>
        <v>3.63</v>
        <stp/>
        <stp>##V3_BDPV12</stp>
        <stp>KGC US Equity</stp>
        <stp>PX_YEST_CLOSE</stp>
        <stp>[Crispin Spreadsheet.xlsx]OEI!R648C6</stp>
        <tr r="F648" s="2"/>
      </tp>
      <tp>
        <v>42.55</v>
        <stp/>
        <stp>##V3_BDPV12</stp>
        <stp>WES AU Equity</stp>
        <stp>PX_YEST_CLOSE</stp>
        <stp>[Crispin Spreadsheet.xlsx]OEI!R23C6</stp>
        <tr r="F23" s="2"/>
      </tp>
      <tp t="s">
        <v>USD</v>
        <stp/>
        <stp>##V3_BDPV12</stp>
        <stp>URI US Equity</stp>
        <stp>CRNCY</stp>
        <stp>[Crispin Spreadsheet.xlsx]OEI!R793C4</stp>
        <tr r="D793" s="2"/>
      </tp>
      <tp t="s">
        <v>GBp</v>
        <stp/>
        <stp>##V3_BDPV12</stp>
        <stp>LMI LN Equity</stp>
        <stp>CRNCY</stp>
        <stp>[Crispin Spreadsheet.xlsx]OEI!R501C4</stp>
        <tr r="D501" s="2"/>
      </tp>
      <tp t="s">
        <v>GBp</v>
        <stp/>
        <stp>##V3_BDPV12</stp>
        <stp>WMH LN Equity</stp>
        <stp>CRNCY</stp>
        <stp>[Crispin Spreadsheet.xlsx]OEI!R581C4</stp>
        <tr r="D581" s="2"/>
      </tp>
      <tp>
        <v>7.8330000000000002</v>
        <stp/>
        <stp>##V3_BDPV12</stp>
        <stp>TEF SQ Equity</stp>
        <stp>PX_YEST_CLOSE</stp>
        <stp>[Crispin Spreadsheet.xlsx]OEI!R348C6</stp>
        <tr r="F348" s="2"/>
      </tp>
      <tp t="s">
        <v>ZAr</v>
        <stp/>
        <stp>##V3_BDPV12</stp>
        <stp>KIO SJ Equity</stp>
        <stp>CRNCY</stp>
        <stp>[Crispin Spreadsheet.xlsx]OEI!R331C4</stp>
        <tr r="D331" s="2"/>
      </tp>
      <tp t="s">
        <v>GBp</v>
        <stp/>
        <stp>##V3_BDPV12</stp>
        <stp>RIO LN Equity</stp>
        <stp>CRNCY</stp>
        <stp>[Crispin Spreadsheet.xlsx]OEI!R535C4</stp>
        <tr r="D535" s="2"/>
      </tp>
      <tp t="s">
        <v>EUR</v>
        <stp/>
        <stp>##V3_BDPV12</stp>
        <stp>BGN IM Equity</stp>
        <stp>CRNCY</stp>
        <stp>[Crispin Spreadsheet.xlsx]OEI!R218C4</stp>
        <tr r="D218" s="2"/>
      </tp>
      <tp t="s">
        <v>EUR</v>
        <stp/>
        <stp>##V3_BDPV12</stp>
        <stp>STM FP Equity</stp>
        <stp>CRNCY</stp>
        <stp>[Crispin Spreadsheet.xlsx]OEI!R126C4</stp>
        <tr r="D126" s="2"/>
      </tp>
      <tp t="s">
        <v>USD</v>
        <stp/>
        <stp>##V3_BDPV12</stp>
        <stp>CRM US Equity</stp>
        <stp>CRNCY</stp>
        <stp>[Crispin Spreadsheet.xlsx]OEI!R683C4</stp>
        <tr r="D683" s="2"/>
      </tp>
      <tp t="s">
        <v>USD</v>
        <stp/>
        <stp>##V3_BDPV12</stp>
        <stp>NWL US Equity</stp>
        <stp>CRNCY</stp>
        <stp>[Crispin Spreadsheet.xlsx]OEI!R666C4</stp>
        <tr r="D666" s="2"/>
      </tp>
      <tp t="s">
        <v>GBp</v>
        <stp/>
        <stp>##V3_BDPV12</stp>
        <stp>GNC LN Equity</stp>
        <stp>CRNCY</stp>
        <stp>[Crispin Spreadsheet.xlsx]OEI!R462C4</stp>
        <tr r="D462" s="2"/>
      </tp>
      <tp t="s">
        <v>USD</v>
        <stp/>
        <stp>##V3_BDPV12</stp>
        <stp>LYB US Equity</stp>
        <stp>CRNCY</stp>
        <stp>[Crispin Spreadsheet.xlsx]OEI!R658C4</stp>
        <tr r="D658" s="2"/>
      </tp>
      <tp>
        <v>2388</v>
        <stp/>
        <stp>##V3_BDPV12</stp>
        <stp>CRH LN Equity</stp>
        <stp>PX_YEST_CLOSE</stp>
        <stp>[Crispin Spreadsheet.xlsx]OEI!R440C6</stp>
        <tr r="F440" s="2"/>
      </tp>
      <tp>
        <v>95.5</v>
        <stp/>
        <stp>##V3_BDPV12</stp>
        <stp>MAN GY Equity</stp>
        <stp>PX_YEST_CLOSE</stp>
        <stp>[Crispin Spreadsheet.xlsx]OEI!R164C6</stp>
        <tr r="F164" s="2"/>
      </tp>
      <tp t="s">
        <v>EUR</v>
        <stp/>
        <stp>##V3_BDPV12</stp>
        <stp>HDG NA Equity</stp>
        <stp>CRNCY</stp>
        <stp>[Crispin Spreadsheet.xlsx]OEI!R297C4</stp>
        <tr r="D297" s="2"/>
      </tp>
      <tp t="s">
        <v>GBp</v>
        <stp/>
        <stp>##V3_BDPV12</stp>
        <stp>RMG LN Equity</stp>
        <stp>CRNCY</stp>
        <stp>[Crispin Spreadsheet.xlsx]OEI!R541C4</stp>
        <tr r="D541" s="2"/>
      </tp>
      <tp t="s">
        <v>GBp</v>
        <stp/>
        <stp>##V3_BDPV12</stp>
        <stp>PDG LN Equity</stp>
        <stp>CRNCY</stp>
        <stp>[Crispin Spreadsheet.xlsx]OEI!R518C4</stp>
        <tr r="D518" s="2"/>
      </tp>
      <tp t="s">
        <v>EUR</v>
        <stp/>
        <stp>##V3_BDPV12</stp>
        <stp>ERF FP Equity</stp>
        <stp>CRNCY</stp>
        <stp>[Crispin Spreadsheet.xlsx]OEI!R100C4</stp>
        <tr r="D100" s="2"/>
      </tp>
      <tp>
        <v>4.2</v>
        <stp/>
        <stp>##V3_BDPV12</stp>
        <stp>TRQ CN Equity</stp>
        <stp>PX_YEST_CLOSE</stp>
        <stp>[Crispin Spreadsheet.xlsx]OEI!R52C6</stp>
        <tr r="F52" s="2"/>
      </tp>
      <tp>
        <v>40</v>
        <stp/>
        <stp>##V3_BDPV12</stp>
        <stp>CPR LN Equity</stp>
        <stp>PX_YEST_CLOSE</stp>
        <stp>[Crispin Spreadsheet.xlsx]OEI!R432C6</stp>
        <tr r="F432" s="2"/>
      </tp>
      <tp>
        <v>10</v>
        <stp/>
        <stp>##V3_BDPV12</stp>
        <stp>JPR LN Equity</stp>
        <stp>PX_YEST_CLOSE</stp>
        <stp>[Crispin Spreadsheet.xlsx]OEI!R492C6</stp>
        <tr r="F492" s="2"/>
      </tp>
      <tp>
        <v>82.51</v>
        <stp/>
        <stp>##V3_BDPV12</stp>
        <stp>BAS GY Equity</stp>
        <stp>PX_YEST_CLOSE</stp>
        <stp>[Crispin Spreadsheet.xlsx]OEI!R144C6</stp>
        <tr r="F144" s="2"/>
      </tp>
      <tp>
        <v>45.08</v>
        <stp/>
        <stp>##V3_BDPV12</stp>
        <stp>AC FP Equity</stp>
        <stp>PX_YEST_CLOSE</stp>
        <stp>[Crispin Spreadsheet.xlsx]OEI!R81C6</stp>
        <tr r="F81" s="2"/>
      </tp>
      <tp>
        <v>21.12</v>
        <stp/>
        <stp>##V3_BDPV12</stp>
        <stp>GGP US Equity</stp>
        <stp>PX_YEST_CLOSE</stp>
        <stp>[Crispin Spreadsheet.xlsx]OEI!R758C6</stp>
        <tr r="F758" s="2"/>
      </tp>
      <tp>
        <v>16.940000000000001</v>
        <stp/>
        <stp>##V3_BDPV12</stp>
        <stp>CA FP Equity</stp>
        <stp>PX_YEST_CLOSE</stp>
        <stp>[Crispin Spreadsheet.xlsx]OEI!R91C6</stp>
        <tr r="F91" s="2"/>
      </tp>
      <tp>
        <v>144.75</v>
        <stp/>
        <stp>##V3_BDPV12</stp>
        <stp>ITV LN Equity</stp>
        <stp>PX_YEST_CLOSE</stp>
        <stp>[Crispin Spreadsheet.xlsx]OEI!R486C6</stp>
        <tr r="F486" s="2"/>
      </tp>
      <tp>
        <v>21.14</v>
        <stp/>
        <stp>##V3_BDPV12</stp>
        <stp>VIV FP Equity</stp>
        <stp>PX_YEST_CLOSE</stp>
        <stp>[Crispin Spreadsheet.xlsx]OEI!R135C6</stp>
        <tr r="F135" s="2"/>
      </tp>
      <tp>
        <v>228.6</v>
        <stp/>
        <stp>##V3_BDPV12</stp>
        <stp>WDH DC Equity</stp>
        <stp>PX_YEST_CLOSE</stp>
        <stp>[Crispin Spreadsheet.xlsx]OEI!R66C6</stp>
        <tr r="F66" s="2"/>
      </tp>
      <tp>
        <v>21.3</v>
        <stp/>
        <stp>##V3_BDPV12</stp>
        <stp>RPT LN Equity</stp>
        <stp>PX_YEST_CLOSE</stp>
        <stp>[Crispin Spreadsheet.xlsx]OEI!R532C6</stp>
        <tr r="F532" s="2"/>
      </tp>
      <tp t="s">
        <v>USD</v>
        <stp/>
        <stp>##V3_BDPV12</stp>
        <stp>TCS LI Equity</stp>
        <stp>CRNCY</stp>
        <stp>[Crispin Spreadsheet.xlsx]OEI!R788C4</stp>
        <tr r="D788" s="2"/>
      </tp>
      <tp t="s">
        <v>GBp</v>
        <stp/>
        <stp>##V3_BDPV12</stp>
        <stp>CIR LN Equity</stp>
        <stp>CRNCY</stp>
        <stp>[Crispin Spreadsheet.xlsx]OEI!R435C4</stp>
        <tr r="D435" s="2"/>
      </tp>
      <tp>
        <v>46.88</v>
        <stp/>
        <stp>##V3_BDPV12</stp>
        <stp>VZ US Equity</stp>
        <stp>PX_YEST_CLOSE</stp>
        <stp>[Crispin Spreadsheet.xlsx]OEI!R698C6</stp>
        <tr r="F698" s="2"/>
      </tp>
      <tp>
        <v>32.380000000000003</v>
        <stp/>
        <stp>##V3_BDPV12</stp>
        <stp>IF IM Equity</stp>
        <stp>PX_YEST_CLOSE</stp>
        <stp>[Crispin Spreadsheet.xlsx]OEI!R219C6</stp>
        <tr r="F219" s="2"/>
      </tp>
      <tp t="s">
        <v>CAD</v>
        <stp/>
        <stp>##V3_BDPV12</stp>
        <stp>WEED CN Equity</stp>
        <stp>CRNCY</stp>
        <stp>[Crispin Spreadsheet.xlsx]OEI!R48C4</stp>
        <tr r="D48" s="2"/>
      </tp>
      <tp>
        <v>7.1</v>
        <stp/>
        <stp>##V3_BDPV12</stp>
        <stp>CE IM Equity</stp>
        <stp>PX_YEST_CLOSE</stp>
        <stp>[Crispin Spreadsheet.xlsx]OEI!R223C6</stp>
        <tr r="F223" s="2"/>
      </tp>
      <tp t="s">
        <v>USD</v>
        <stp/>
        <stp>##V3_BDPV12</stp>
        <stp>USA Comdty</stp>
        <stp>CRNCY</stp>
        <stp>[Crispin Spreadsheet.xlsx]OEI!R714C4</stp>
        <tr r="D714" s="2"/>
      </tp>
      <tp>
        <v>17.434999999999999</v>
        <stp/>
        <stp>##V3_BDHV12</stp>
        <stp>CA FP Equity</stp>
        <stp>PX_CLOSE_1D</stp>
        <stp>09/03/2018</stp>
        <stp>09/03/2018</stp>
        <stp>[Crispin Spreadsheet.xlsx]OEI!R91C28</stp>
        <tr r="AB91" s="2"/>
      </tp>
      <tp t="s">
        <v>GBp</v>
        <stp/>
        <stp>##V3_BDPV12</stp>
        <stp>NG/ LN Equity</stp>
        <stp>CRNCY</stp>
        <stp>[Crispin Spreadsheet.xlsx]OEI!R508C4</stp>
        <tr r="D508" s="2"/>
      </tp>
      <tp>
        <v>22.655000000000001</v>
        <stp/>
        <stp>##V3_BDHV12</stp>
        <stp>CS FP Equity</stp>
        <stp>PX_CLOSE_1D</stp>
        <stp>09/03/2018</stp>
        <stp>09/03/2018</stp>
        <stp>[Crispin Spreadsheet.xlsx]OEI!R87C28</stp>
        <tr r="AB87" s="2"/>
      </tp>
      <tp>
        <v>1</v>
        <stp/>
        <stp>##V3_BDPV12</stp>
        <stp>USDGBP Curncy</stp>
        <stp>QUOTE_FACTOR</stp>
        <stp>[Crispin Spreadsheet.xlsx]OEI!R809C12</stp>
        <tr r="L809" s="2"/>
      </tp>
      <tp>
        <v>1</v>
        <stp/>
        <stp>##V3_BDPV12</stp>
        <stp>USDGBP Curncy</stp>
        <stp>QUOTE_FACTOR</stp>
        <stp>[Crispin Spreadsheet.xlsx]OEI!R814C12</stp>
        <tr r="L814" s="2"/>
      </tp>
      <tp>
        <v>12.25</v>
        <stp/>
        <stp>##V3_BDPV12</stp>
        <stp>RDC US Equity</stp>
        <stp>PX_YEST_CLOSE</stp>
        <stp>[Crispin Spreadsheet.xlsx]OEI!R778C6</stp>
        <tr r="F778" s="2"/>
      </tp>
      <tp t="s">
        <v>USD</v>
        <stp/>
        <stp>##V3_BDPV12</stp>
        <stp>STI US Equity</stp>
        <stp>CRNCY</stp>
        <stp>[Crispin Spreadsheet.xlsx]OEI!R686C4</stp>
        <tr r="D686" s="2"/>
      </tp>
      <tp t="s">
        <v>GBp</v>
        <stp/>
        <stp>##V3_BDPV12</stp>
        <stp>TNI LN Equity</stp>
        <stp>CRNCY</stp>
        <stp>[Crispin Spreadsheet.xlsx]OEI!R571C4</stp>
        <tr r="D571" s="2"/>
      </tp>
      <tp>
        <v>630</v>
        <stp/>
        <stp>##V3_BDPV12</stp>
        <stp>RSA LN Equity</stp>
        <stp>PX_YEST_CLOSE</stp>
        <stp>[Crispin Spreadsheet.xlsx]OEI!R542C6</stp>
        <tr r="F542" s="2"/>
      </tp>
      <tp>
        <v>107.46</v>
        <stp/>
        <stp>##V3_BDPV12</stp>
        <stp>BMA US Equity</stp>
        <stp>PX_YEST_CLOSE</stp>
        <stp>[Crispin Spreadsheet.xlsx]OEI!R601C6</stp>
        <tr r="F601" s="2"/>
      </tp>
      <tp>
        <v>232.4</v>
        <stp/>
        <stp>##V3_BDPV12</stp>
        <stp>IPF LN Equity</stp>
        <stp>PX_YEST_CLOSE</stp>
        <stp>[Crispin Spreadsheet.xlsx]OEI!R481C6</stp>
        <tr r="F481" s="2"/>
      </tp>
      <tp t="s">
        <v>USD</v>
        <stp/>
        <stp>##V3_BDPV12</stp>
        <stp>XPO US Equity</stp>
        <stp>CRNCY</stp>
        <stp>[Crispin Spreadsheet.xlsx]OEI!R802C4</stp>
        <tr r="D802" s="2"/>
      </tp>
      <tp>
        <v>336.71</v>
        <stp/>
        <stp>##V3_BDPV12</stp>
        <stp>CMG US Equity</stp>
        <stp>PX_YEST_CLOSE</stp>
        <stp>[Crispin Spreadsheet.xlsx]OEI!R611C6</stp>
        <tr r="F611" s="2"/>
      </tp>
      <tp>
        <v>50.73</v>
        <stp/>
        <stp>##V3_BDPV12</stp>
        <stp>BID US Equity</stp>
        <stp>PX_YEST_CLOSE</stp>
        <stp>[Crispin Spreadsheet.xlsx]OEI!R685C6</stp>
        <tr r="F685" s="2"/>
      </tp>
      <tp>
        <v>20.32</v>
        <stp/>
        <stp>##V3_BDPV12</stp>
        <stp>WIE AV Equity</stp>
        <stp>PX_YEST_CLOSE</stp>
        <stp>[Crispin Spreadsheet.xlsx]OEI!R30C6</stp>
        <tr r="F30" s="2"/>
      </tp>
      <tp>
        <v>180.05</v>
        <stp/>
        <stp>##V3_BDPV12</stp>
        <stp>STL NO Equity</stp>
        <stp>PX_YEST_CLOSE</stp>
        <stp>[Crispin Spreadsheet.xlsx]OEI!R314C6</stp>
        <tr r="F314" s="2"/>
      </tp>
      <tp>
        <v>28.9</v>
        <stp/>
        <stp>##V3_BDPV12</stp>
        <stp>ITM LN Equity</stp>
        <stp>PX_YEST_CLOSE</stp>
        <stp>[Crispin Spreadsheet.xlsx]OEI!R485C6</stp>
        <tr r="F485" s="2"/>
      </tp>
      <tp t="s">
        <v>EUR</v>
        <stp/>
        <stp>##V3_BDPV12</stp>
        <stp>TOD IM Equity</stp>
        <stp>CRNCY</stp>
        <stp>[Crispin Spreadsheet.xlsx]OEI!R233C4</stp>
        <tr r="D233" s="2"/>
      </tp>
      <tp t="s">
        <v>GBp</v>
        <stp/>
        <stp>##V3_BDPV12</stp>
        <stp>VOD LN Equity</stp>
        <stp>CRNCY</stp>
        <stp>[Crispin Spreadsheet.xlsx]OEI!R580C4</stp>
        <tr r="D580" s="2"/>
      </tp>
      <tp>
        <v>9.2620000000000005</v>
        <stp/>
        <stp>##V3_BDPV12</stp>
        <stp>AF FP Equity</stp>
        <stp>PX_YEST_CLOSE</stp>
        <stp>[Crispin Spreadsheet.xlsx]OEI!R82C6</stp>
        <tr r="F82" s="2"/>
      </tp>
      <tp t="s">
        <v>CAC40 10 EURO FUT Apr18</v>
        <stp/>
        <stp>##V3_BDPV12</stp>
        <stp>CFA Index</stp>
        <stp>NAME</stp>
        <stp>[Crispin Spreadsheet.xlsx]OEI!R79C5</stp>
        <tr r="E79" s="2"/>
      </tp>
      <tp>
        <v>479.7</v>
        <stp/>
        <stp>##V3_BDPV12</stp>
        <stp>JUP LN Equity</stp>
        <stp>PX_YEST_CLOSE</stp>
        <stp>[Crispin Spreadsheet.xlsx]OEI!R494C6</stp>
        <tr r="F494" s="2"/>
      </tp>
      <tp>
        <v>4629</v>
        <stp/>
        <stp>##V3_BDPV12</stp>
        <stp>NXT LN Equity</stp>
        <stp>PX_YEST_CLOSE</stp>
        <stp>[Crispin Spreadsheet.xlsx]OEI!R509C6</stp>
        <tr r="F509" s="2"/>
      </tp>
      <tp t="s">
        <v>GBp</v>
        <stp/>
        <stp>##V3_BDPV12</stp>
        <stp>MKS LN Equity</stp>
        <stp>CRNCY</stp>
        <stp>[Crispin Spreadsheet.xlsx]OEI!R504C4</stp>
        <tr r="D504" s="2"/>
      </tp>
      <tp>
        <v>59.9</v>
        <stp/>
        <stp>##V3_BDPV12</stp>
        <stp>ENX FP Equity</stp>
        <stp>PX_YEST_CLOSE</stp>
        <stp>[Crispin Spreadsheet.xlsx]OEI!R101C6</stp>
        <tr r="F101" s="2"/>
      </tp>
      <tp t="s">
        <v>GBp</v>
        <stp/>
        <stp>##V3_BDPV12</stp>
        <stp>TLW LN Equity</stp>
        <stp>CRNCY</stp>
        <stp>[Crispin Spreadsheet.xlsx]OEI!R573C4</stp>
        <tr r="D573" s="2"/>
      </tp>
      <tp>
        <v>3.13</v>
        <stp/>
        <stp>##V3_BDHV12</stp>
        <stp>MTS AU Equity</stp>
        <stp>PX_CLOSE_1D</stp>
        <stp>09/03/2018</stp>
        <stp>09/03/2018</stp>
        <stp>[Crispin Spreadsheet.xlsx]OEI!R20C28</stp>
        <tr r="AB20" s="2"/>
      </tp>
      <tp>
        <v>66.5</v>
        <stp/>
        <stp>##V3_BDHV12</stp>
        <stp>UCB BB Equity</stp>
        <stp>PX_CLOSE_1D</stp>
        <stp>09/03/2018</stp>
        <stp>09/03/2018</stp>
        <stp>[Crispin Spreadsheet.xlsx]OEI!R39C28</stp>
        <tr r="AB39" s="2"/>
      </tp>
      <tp>
        <v>114.3</v>
        <stp/>
        <stp>##V3_BDPV12</stp>
        <stp>SOLB BB Equity</stp>
        <stp>PX_YEST_CLOSE</stp>
        <stp>[Crispin Spreadsheet.xlsx]OEI!R38C6</stp>
        <tr r="F38" s="2"/>
      </tp>
      <tp t="s">
        <v>FTSE 100 IDX FUT  Jun18</v>
        <stp/>
        <stp>##V3_BDPV12</stp>
        <stp>Z A Index</stp>
        <stp>NAME</stp>
        <stp>[Crispin Spreadsheet.xlsx]OEI!R397C5</stp>
        <tr r="E397" s="2"/>
      </tp>
      <tp t="s">
        <v>USD</v>
        <stp/>
        <stp>##V3_BDPV12</stp>
        <stp>GCA Comdty</stp>
        <stp>CRNCY</stp>
        <stp>[Crispin Spreadsheet.xlsx]OEI!R715C4</stp>
        <tr r="D715" s="2"/>
      </tp>
      <tp>
        <v>463.3</v>
        <stp/>
        <stp>##V3_BDPV12</stp>
        <stp>BP/ LN Equity</stp>
        <stp>PX_YEST_CLOSE</stp>
        <stp>[Crispin Spreadsheet.xlsx]OEI!R420C6</stp>
        <tr r="F420" s="2"/>
      </tp>
      <tp>
        <v>66.569999999999993</v>
        <stp/>
        <stp>##V3_BDHV12</stp>
        <stp>BN FP Equity</stp>
        <stp>PX_CLOSE_1D</stp>
        <stp>09/03/2018</stp>
        <stp>09/03/2018</stp>
        <stp>[Crispin Spreadsheet.xlsx]OEI!R96C28</stp>
        <tr r="AB96" s="2"/>
      </tp>
      <tp>
        <v>64.86</v>
        <stp/>
        <stp>##V3_BDPV12</stp>
        <stp>STB NO Equity</stp>
        <stp>PX_YEST_CLOSE</stp>
        <stp>[Crispin Spreadsheet.xlsx]OEI!R315C6</stp>
        <tr r="F315" s="2"/>
      </tp>
      <tp>
        <v>9</v>
        <stp/>
        <stp>##V3_BDPV12</stp>
        <stp>FTC LN Equity</stp>
        <stp>PX_YEST_CLOSE</stp>
        <stp>[Crispin Spreadsheet.xlsx]OEI!R454C6</stp>
        <tr r="F454" s="2"/>
      </tp>
      <tp t="s">
        <v>GBp</v>
        <stp/>
        <stp>##V3_BDPV12</stp>
        <stp>IMI LN Equity</stp>
        <stp>CRNCY</stp>
        <stp>[Crispin Spreadsheet.xlsx]OEI!R473C4</stp>
        <tr r="D473" s="2"/>
      </tp>
      <tp>
        <v>23.53</v>
        <stp/>
        <stp>##V3_BDPV12</stp>
        <stp>SDF GY Equity</stp>
        <stp>PX_YEST_CLOSE</stp>
        <stp>[Crispin Spreadsheet.xlsx]OEI!R163C6</stp>
        <tr r="F163" s="2"/>
      </tp>
      <tp>
        <v>214.2</v>
        <stp/>
        <stp>##V3_BDPV12</stp>
        <stp>GN DC Equity</stp>
        <stp>PX_YEST_CLOSE</stp>
        <stp>[Crispin Spreadsheet.xlsx]OEI!R61C6</stp>
        <tr r="F61" s="2"/>
      </tp>
      <tp>
        <v>841</v>
        <stp/>
        <stp>##V3_BDPV12</stp>
        <stp>DTG LN Equity</stp>
        <stp>PX_YEST_CLOSE</stp>
        <stp>[Crispin Spreadsheet.xlsx]OEI!R754C6</stp>
        <tr r="F754" s="2"/>
      </tp>
      <tp>
        <v>216.4</v>
        <stp/>
        <stp>##V3_BDPV12</stp>
        <stp>ROG SW Equity</stp>
        <stp>PX_YEST_CLOSE</stp>
        <stp>[Crispin Spreadsheet.xlsx]OEI!R386C6</stp>
        <tr r="F386" s="2"/>
      </tp>
      <tp>
        <v>3.6230000000000002</v>
        <stp/>
        <stp>##V3_BDPV12</stp>
        <stp>SRG IM Equity</stp>
        <stp>PX_YEST_CLOSE</stp>
        <stp>[Crispin Spreadsheet.xlsx]OEI!R231C6</stp>
        <tr r="F231" s="2"/>
      </tp>
      <tp>
        <v>43.89</v>
        <stp/>
        <stp>##V3_BDPV12</stp>
        <stp>SGO FP Equity</stp>
        <stp>PX_YEST_CLOSE</stp>
        <stp>[Crispin Spreadsheet.xlsx]OEI!R92C6</stp>
        <tr r="F92" s="2"/>
      </tp>
      <tp>
        <v>437.5</v>
        <stp/>
        <stp>##V3_BDPV12</stp>
        <stp>VWS DC Equity</stp>
        <stp>PX_YEST_CLOSE</stp>
        <stp>[Crispin Spreadsheet.xlsx]OEI!R65C6</stp>
        <tr r="F65" s="2"/>
      </tp>
      <tp t="s">
        <v>USD</v>
        <stp/>
        <stp>##V3_BDPV12</stp>
        <stp>TTM US Equity</stp>
        <stp>CRNCY</stp>
        <stp>[Crispin Spreadsheet.xlsx]OEI!R687C4</stp>
        <tr r="D687" s="2"/>
      </tp>
      <tp>
        <v>17.195</v>
        <stp/>
        <stp>##V3_BDPV12</stp>
        <stp>ELE SQ Equity</stp>
        <stp>PX_YEST_CLOSE</stp>
        <stp>[Crispin Spreadsheet.xlsx]OEI!R343C6</stp>
        <tr r="F343" s="2"/>
      </tp>
      <tp>
        <v>1220</v>
        <stp/>
        <stp>##V3_BDPV12</stp>
        <stp>TPK LN Equity</stp>
        <stp>PX_YEST_CLOSE</stp>
        <stp>[Crispin Spreadsheet.xlsx]OEI!R570C6</stp>
        <tr r="F570" s="2"/>
      </tp>
      <tp>
        <v>149.65</v>
        <stp/>
        <stp>##V3_BDPV12</stp>
        <stp>CPI LN Equity</stp>
        <stp>PX_YEST_CLOSE</stp>
        <stp>[Crispin Spreadsheet.xlsx]OEI!R430C6</stp>
        <tr r="F430" s="2"/>
      </tp>
      <tp>
        <v>96</v>
        <stp/>
        <stp>##V3_BDPV12</stp>
        <stp>WDI GY Equity</stp>
        <stp>PX_YEST_CLOSE</stp>
        <stp>[Crispin Spreadsheet.xlsx]OEI!R183C6</stp>
        <tr r="F183" s="2"/>
      </tp>
      <tp t="s">
        <v>EUR</v>
        <stp/>
        <stp>##V3_BDPV12</stp>
        <stp>EI FP Equity</stp>
        <stp>CRNCY</stp>
        <stp>[Crispin Spreadsheet.xlsx]OEI!R99C4</stp>
        <tr r="D99" s="2"/>
      </tp>
      <tp t="s">
        <v>EUR</v>
        <stp/>
        <stp>##V3_BDPV12</stp>
        <stp>EN FP Equity</stp>
        <stp>CRNCY</stp>
        <stp>[Crispin Spreadsheet.xlsx]OEI!R89C4</stp>
        <tr r="D89" s="2"/>
      </tp>
      <tp>
        <v>117.53</v>
        <stp/>
        <stp>##V3_BDPV12</stp>
        <stp>MON US Equity</stp>
        <stp>PX_YEST_CLOSE</stp>
        <stp>[Crispin Spreadsheet.xlsx]OEI!R772C6</stp>
        <tr r="F772" s="2"/>
      </tp>
      <tp>
        <v>117.53</v>
        <stp/>
        <stp>##V3_BDPV12</stp>
        <stp>MON US Equity</stp>
        <stp>PX_YEST_CLOSE</stp>
        <stp>[Crispin Spreadsheet.xlsx]OEI!R662C6</stp>
        <tr r="F662" s="2"/>
      </tp>
      <tp>
        <v>52.04</v>
        <stp/>
        <stp>##V3_BDPV12</stp>
        <stp>LHN SW Equity</stp>
        <stp>PX_YEST_CLOSE</stp>
        <stp>[Crispin Spreadsheet.xlsx]OEI!R381C6</stp>
        <tr r="F381" s="2"/>
      </tp>
      <tp t="s">
        <v>GBp</v>
        <stp/>
        <stp>##V3_BDPV12</stp>
        <stp>EMG LN Equity</stp>
        <stp>CRNCY</stp>
        <stp>[Crispin Spreadsheet.xlsx]OEI!R503C4</stp>
        <tr r="D503" s="2"/>
      </tp>
      <tp t="s">
        <v>GBp</v>
        <stp/>
        <stp>##V3_BDPV12</stp>
        <stp>POG LN Equity</stp>
        <stp>CRNCY</stp>
        <stp>[Crispin Spreadsheet.xlsx]OEI!R521C4</stp>
        <tr r="D521" s="2"/>
      </tp>
      <tp>
        <v>986.5</v>
        <stp/>
        <stp>##V3_BDPV12</stp>
        <stp>SVS LN Equity</stp>
        <stp>PX_YEST_CLOSE</stp>
        <stp>[Crispin Spreadsheet.xlsx]OEI!R546C6</stp>
        <tr r="F546" s="2"/>
      </tp>
      <tp>
        <v>466.7</v>
        <stp/>
        <stp>##V3_BDPV12</stp>
        <stp>RMS FP Equity</stp>
        <stp>PX_YEST_CLOSE</stp>
        <stp>[Crispin Spreadsheet.xlsx]OEI!R103C6</stp>
        <tr r="F103" s="2"/>
      </tp>
      <tp>
        <v>1098</v>
        <stp/>
        <stp>##V3_BDPV12</stp>
        <stp>WPP LN Equity</stp>
        <stp>PX_YEST_CLOSE</stp>
        <stp>[Crispin Spreadsheet.xlsx]OEI!R800C6</stp>
        <tr r="F800" s="2"/>
      </tp>
      <tp>
        <v>335.5</v>
        <stp/>
        <stp>##V3_BDPV12</stp>
        <stp>HSP LN Equity</stp>
        <stp>PX_YEST_CLOSE</stp>
        <stp>[Crispin Spreadsheet.xlsx]OEI!R463C6</stp>
        <tr r="F463" s="2"/>
      </tp>
      <tp>
        <v>11400</v>
        <stp/>
        <stp>##V3_BDPV12</stp>
        <stp>OTP HB Equity</stp>
        <stp>PX_YEST_CLOSE</stp>
        <stp>[Crispin Spreadsheet.xlsx]OEI!R208C6</stp>
        <tr r="F208" s="2"/>
      </tp>
      <tp t="s">
        <v>EUR</v>
        <stp/>
        <stp>##V3_BDPV12</stp>
        <stp>ITX SQ Equity</stp>
        <stp>CRNCY</stp>
        <stp>[Crispin Spreadsheet.xlsx]OEI!R345C4</stp>
        <tr r="D345" s="2"/>
      </tp>
      <tp>
        <v>206.3</v>
        <stp/>
        <stp>##V3_BDPV12</stp>
        <stp>MRW LN Equity</stp>
        <stp>PX_YEST_CLOSE</stp>
        <stp>[Crispin Spreadsheet.xlsx]OEI!R582C6</stp>
        <tr r="F582" s="2"/>
      </tp>
      <tp>
        <v>123.05</v>
        <stp/>
        <stp>##V3_BDPV12</stp>
        <stp>ML FP Equity</stp>
        <stp>PX_YEST_CLOSE</stp>
        <stp>[Crispin Spreadsheet.xlsx]OEI!R93C6</stp>
        <tr r="F93" s="2"/>
      </tp>
      <tp>
        <v>87.36</v>
        <stp/>
        <stp>##V3_BDHV12</stp>
        <stp>FNV CN Equity</stp>
        <stp>PX_CLOSE_1D</stp>
        <stp>09/03/2018</stp>
        <stp>09/03/2018</stp>
        <stp>[Crispin Spreadsheet.xlsx]OEI!R50C28</stp>
        <tr r="AB50" s="2"/>
      </tp>
      <tp>
        <v>93.45</v>
        <stp/>
        <stp>##V3_BDHV12</stp>
        <stp>ABI BB Equity</stp>
        <stp>PX_CLOSE_1D</stp>
        <stp>09/03/2018</stp>
        <stp>09/03/2018</stp>
        <stp>[Crispin Spreadsheet.xlsx]OEI!R34C28</stp>
        <tr r="AB34" s="2"/>
      </tp>
      <tp>
        <v>55.5411</v>
        <stp/>
        <stp>##V3_BDPV12</stp>
        <stp>MU US Equity</stp>
        <stp>LAST_PRICE</stp>
        <stp>[Crispin Spreadsheet.xlsx]OEI!R660C7</stp>
        <tr r="G660" s="2"/>
      </tp>
      <tp>
        <v>68.959999999999994</v>
        <stp/>
        <stp>##V3_BDPV12</stp>
        <stp>SU FP Equity</stp>
        <stp>LAST_PRICE</stp>
        <stp>[Crispin Spreadsheet.xlsx]OEI!R780C7</stp>
        <tr r="G780" s="2"/>
      </tp>
      <tp>
        <v>62.78</v>
        <stp/>
        <stp>##V3_BDPV12</stp>
        <stp>LR FP Equity</stp>
        <stp>LAST_PRICE</stp>
        <stp>[Crispin Spreadsheet.xlsx]OEI!R107C7</stp>
        <tr r="G107" s="2"/>
      </tp>
      <tp t="s">
        <v>HKD</v>
        <stp/>
        <stp>##V3_BDPV12</stp>
        <stp>857 HK Equity</stp>
        <stp>CRNCY</stp>
        <stp>[Crispin Spreadsheet.xlsx]OEI!R201C4</stp>
        <tr r="D201" s="2"/>
      </tp>
      <tp>
        <v>5088</v>
        <stp/>
        <stp>##V3_BDPV12</stp>
        <stp>CFA Index</stp>
        <stp>LAST_PRICE</stp>
        <stp>[Crispin Spreadsheet.xlsx]OEI!R79C7</stp>
        <tr r="G79" s="2"/>
      </tp>
      <tp>
        <v>55.62</v>
        <stp/>
        <stp>##V3_BDHV12</stp>
        <stp>FR FP Equity</stp>
        <stp>PX_CLOSE_1D</stp>
        <stp>09/03/2018</stp>
        <stp>09/03/2018</stp>
        <stp>[Crispin Spreadsheet.xlsx]OEI!R131C28</stp>
        <tr r="AB131" s="2"/>
      </tp>
      <tp>
        <v>63.74</v>
        <stp/>
        <stp>##V3_BDHV12</stp>
        <stp>LR FP Equity</stp>
        <stp>PX_CLOSE_1D</stp>
        <stp>09/03/2018</stp>
        <stp>09/03/2018</stp>
        <stp>[Crispin Spreadsheet.xlsx]OEI!R107C28</stp>
        <tr r="AB107" s="2"/>
      </tp>
      <tp>
        <v>180.4</v>
        <stp/>
        <stp>##V3_BDHV12</stp>
        <stp>OR FP Equity</stp>
        <stp>PX_CLOSE_1D</stp>
        <stp>09/03/2018</stp>
        <stp>09/03/2018</stp>
        <stp>[Crispin Spreadsheet.xlsx]OEI!R108C28</stp>
        <tr r="AB108" s="2"/>
      </tp>
      <tp>
        <v>0.2</v>
        <stp/>
        <stp>##V3_BDPV12</stp>
        <stp>WGXO AU Equity</stp>
        <stp>LAST_PRICE</stp>
        <stp>[Crispin Spreadsheet.xlsx]OEI!R25C7</stp>
        <tr r="G25" s="2"/>
      </tp>
      <tp>
        <v>69.694999999999993</v>
        <stp/>
        <stp>##V3_BDPV12</stp>
        <stp>C US Equity</stp>
        <stp>LAST_PRICE</stp>
        <stp>[Crispin Spreadsheet.xlsx]OEI!R615C7</stp>
        <tr r="G615" s="2"/>
      </tp>
      <tp>
        <v>136.26</v>
        <stp/>
        <stp>##V3_BDHV12</stp>
        <stp>IKA Comdty</stp>
        <stp>PX_CLOSE_1D</stp>
        <stp>09/03/2018</stp>
        <stp>09/03/2018</stp>
        <stp>[Crispin Spreadsheet.xlsx]OEI!R711C28</stp>
        <tr r="AB711" s="2"/>
      </tp>
      <tp>
        <v>150.68</v>
        <stp/>
        <stp>##V3_BDHV12</stp>
        <stp>JBA Comdty</stp>
        <stp>PX_CLOSE_1D</stp>
        <stp>09/03/2018</stp>
        <stp>09/03/2018</stp>
        <stp>[Crispin Spreadsheet.xlsx]OEI!R709C28</stp>
        <tr r="AB709" s="2"/>
      </tp>
      <tp>
        <v>60.06</v>
        <stp/>
        <stp>##V3_BDHV12</stp>
        <stp>CLA Comdty</stp>
        <stp>PX_CLOSE_1D</stp>
        <stp>09/03/2018</stp>
        <stp>09/03/2018</stp>
        <stp>[Crispin Spreadsheet.xlsx]OEI!R719C28</stp>
        <tr r="AB719" s="2"/>
      </tp>
      <tp>
        <v>121.47</v>
        <stp/>
        <stp>##V3_BDHV12</stp>
        <stp>G A Comdty</stp>
        <stp>PX_CLOSE_1D</stp>
        <stp>09/03/2018</stp>
        <stp>09/03/2018</stp>
        <stp>[Crispin Spreadsheet.xlsx]OEI!R708C28</stp>
        <tr r="AB708" s="2"/>
      </tp>
      <tp>
        <v>1327.6</v>
        <stp/>
        <stp>##V3_BDHV12</stp>
        <stp>GCA Comdty</stp>
        <stp>PX_CLOSE_1D</stp>
        <stp>09/03/2018</stp>
        <stp>09/03/2018</stp>
        <stp>[Crispin Spreadsheet.xlsx]OEI!R715C28</stp>
        <tr r="AB715" s="2"/>
      </tp>
      <tp>
        <v>0.70899999999999996</v>
        <stp/>
        <stp>##V3_BDPV12</stp>
        <stp>USDGBP Curncy</stp>
        <stp>PX_YEST_CLOSE</stp>
        <stp>[Crispin Spreadsheet.xlsx]OEI!R814C32</stp>
        <tr r="AF814" s="2"/>
      </tp>
      <tp>
        <v>0.70899999999999996</v>
        <stp/>
        <stp>##V3_BDPV12</stp>
        <stp>USDGBP Curncy</stp>
        <stp>PX_YEST_CLOSE</stp>
        <stp>[Crispin Spreadsheet.xlsx]OEI!R809C32</stp>
        <tr r="AF809" s="2"/>
      </tp>
      <tp>
        <v>957.5</v>
        <stp/>
        <stp>##V3_BDHV12</stp>
        <stp>PLA Comdty</stp>
        <stp>PX_CLOSE_1D</stp>
        <stp>09/03/2018</stp>
        <stp>09/03/2018</stp>
        <stp>[Crispin Spreadsheet.xlsx]OEI!R717C28</stp>
        <tr r="AB717" s="2"/>
      </tp>
      <tp>
        <v>157.21</v>
        <stp/>
        <stp>##V3_BDHV12</stp>
        <stp>RXA Comdty</stp>
        <stp>PX_CLOSE_1D</stp>
        <stp>09/03/2018</stp>
        <stp>09/03/2018</stp>
        <stp>[Crispin Spreadsheet.xlsx]OEI!R710C28</stp>
        <tr r="AB710" s="2"/>
      </tp>
      <tp>
        <v>12.89</v>
        <stp/>
        <stp>##V3_BDHV12</stp>
        <stp>SBA Comdty</stp>
        <stp>PX_CLOSE_1D</stp>
        <stp>09/03/2018</stp>
        <stp>09/03/2018</stp>
        <stp>[Crispin Spreadsheet.xlsx]OEI!R720C28</stp>
        <tr r="AB720" s="2"/>
      </tp>
      <tp>
        <v>16.5</v>
        <stp/>
        <stp>##V3_BDHV12</stp>
        <stp>SIA Comdty</stp>
        <stp>PX_CLOSE_1D</stp>
        <stp>09/03/2018</stp>
        <stp>09/03/2018</stp>
        <stp>[Crispin Spreadsheet.xlsx]OEI!R716C28</stp>
        <tr r="AB716" s="2"/>
      </tp>
      <tp>
        <v>120.171875</v>
        <stp/>
        <stp>##V3_BDHV12</stp>
        <stp>TYA Comdty</stp>
        <stp>PX_CLOSE_1D</stp>
        <stp>09/03/2018</stp>
        <stp>09/03/2018</stp>
        <stp>[Crispin Spreadsheet.xlsx]OEI!R712C28</stp>
        <tr r="AB712" s="2"/>
      </tp>
      <tp>
        <v>143.53125</v>
        <stp/>
        <stp>##V3_BDHV12</stp>
        <stp>USA Comdty</stp>
        <stp>PX_CLOSE_1D</stp>
        <stp>09/03/2018</stp>
        <stp>09/03/2018</stp>
        <stp>[Crispin Spreadsheet.xlsx]OEI!R714C28</stp>
        <tr r="AB714" s="2"/>
      </tp>
      <tp>
        <v>499.25</v>
        <stp/>
        <stp>##V3_BDHV12</stp>
        <stp>W A Comdty</stp>
        <stp>PX_CLOSE_1D</stp>
        <stp>09/03/2018</stp>
        <stp>09/03/2018</stp>
        <stp>[Crispin Spreadsheet.xlsx]OEI!R718C28</stp>
        <tr r="AB718" s="2"/>
      </tp>
      <tp>
        <v>56.96</v>
        <stp/>
        <stp>##V3_BDHV12</stp>
        <stp>MS US Equity</stp>
        <stp>PX_CLOSE_1D</stp>
        <stp>09/03/2018</stp>
        <stp>09/03/2018</stp>
        <stp>[Crispin Spreadsheet.xlsx]OEI!R663C28</stp>
        <tr r="AB663" s="2"/>
      </tp>
      <tp>
        <v>266.33999999999997</v>
        <stp/>
        <stp>##V3_BDHV12</stp>
        <stp>GS US Equity</stp>
        <stp>PX_CLOSE_1D</stp>
        <stp>09/03/2018</stp>
        <stp>09/03/2018</stp>
        <stp>[Crispin Spreadsheet.xlsx]OEI!R638C28</stp>
        <tr r="AB638" s="2"/>
      </tp>
      <tp>
        <v>3.3380000000000001</v>
        <stp/>
        <stp>##V3_BDHV12</stp>
        <stp>MS IM Equity</stp>
        <stp>PX_CLOSE_1D</stp>
        <stp>09/03/2018</stp>
        <stp>09/03/2018</stp>
        <stp>[Crispin Spreadsheet.xlsx]OEI!R229C28</stp>
        <tr r="AB229" s="2"/>
      </tp>
      <tp>
        <v>122.10000000000001</v>
        <stp/>
        <stp>##V3_BDPV12</stp>
        <stp>G M8 Comdty</stp>
        <stp>PX_YEST_CLOSE</stp>
        <stp>[Crispin Spreadsheet.xlsx]OEI!R724C6</stp>
        <tr r="F724" s="2"/>
      </tp>
      <tp>
        <v>42.13</v>
        <stp/>
        <stp>##V3_BDPV12</stp>
        <stp>VALE3 BS Equity</stp>
        <stp>LAST_PRICE</stp>
        <stp>[Crispin Spreadsheet.xlsx]OEI!R43C7</stp>
        <tr r="G43" s="2"/>
      </tp>
      <tp>
        <v>25.29</v>
        <stp/>
        <stp>##V3_BDPV12</stp>
        <stp>MT NA Equity</stp>
        <stp>LAST_PRICE</stp>
        <stp>[Crispin Spreadsheet.xlsx]OEI!R293C7</stp>
        <tr r="G293" s="2"/>
      </tp>
      <tp>
        <v>46.424999999999997</v>
        <stp/>
        <stp>##V3_BDHV12</stp>
        <stp>FP FP Equity</stp>
        <stp>PX_CLOSE_1D</stp>
        <stp>09/03/2018</stp>
        <stp>09/03/2018</stp>
        <stp>[Crispin Spreadsheet.xlsx]OEI!R129C28</stp>
        <tr r="AB129" s="2"/>
      </tp>
      <tp>
        <v>144.75</v>
        <stp/>
        <stp>##V3_BDPV12</stp>
        <stp>USM8 Comdty</stp>
        <stp>PX_YEST_CLOSE</stp>
        <stp>[Crispin Spreadsheet.xlsx]OEI!R725C6</stp>
        <tr r="F725" s="2"/>
      </tp>
      <tp>
        <v>36.909999999999997</v>
        <stp/>
        <stp>##V3_BDPV12</stp>
        <stp>SLCE3 BS Equity</stp>
        <stp>LAST_PRICE</stp>
        <stp>[Crispin Spreadsheet.xlsx]OEI!R42C7</stp>
        <tr r="G42" s="2"/>
      </tp>
      <tp t="s">
        <v>HKD</v>
        <stp/>
        <stp>##V3_BDPV12</stp>
        <stp>939 HK Equity</stp>
        <stp>CRNCY</stp>
        <stp>[Crispin Spreadsheet.xlsx]OEI!R194C4</stp>
        <tr r="D194" s="2"/>
      </tp>
      <tp>
        <v>74.11</v>
        <stp/>
        <stp>##V3_BDHV12</stp>
        <stp>C US Equity</stp>
        <stp>PX_CLOSE_1D</stp>
        <stp>09/03/2018</stp>
        <stp>09/03/2018</stp>
        <stp>[Crispin Spreadsheet.xlsx]OEI!R615C28</stp>
        <tr r="AB615" s="2"/>
      </tp>
      <tp>
        <v>43.88</v>
        <stp/>
        <stp>##V3_BDPV12</stp>
        <stp>COLR BB Equity</stp>
        <stp>LAST_PRICE</stp>
        <stp>[Crispin Spreadsheet.xlsx]OEI!R35C7</stp>
        <tr r="G35" s="2"/>
      </tp>
      <tp>
        <v>1.59415</v>
        <stp/>
        <stp>##V3_BDPV12</stp>
        <stp>EURAUD Curncy</stp>
        <stp>PX_YEST_CLOSE</stp>
        <stp>[Crispin Spreadsheet.xlsx]OEI!R18C32</stp>
        <tr r="AF18" s="2"/>
      </tp>
      <tp>
        <v>1.59415</v>
        <stp/>
        <stp>##V3_BDPV12</stp>
        <stp>EURAUD Curncy</stp>
        <stp>PX_YEST_CLOSE</stp>
        <stp>[Crispin Spreadsheet.xlsx]OEI!R19C32</stp>
        <tr r="AF19" s="2"/>
      </tp>
      <tp>
        <v>1.59415</v>
        <stp/>
        <stp>##V3_BDPV12</stp>
        <stp>EURAUD Curncy</stp>
        <stp>PX_YEST_CLOSE</stp>
        <stp>[Crispin Spreadsheet.xlsx]OEI!R14C32</stp>
        <tr r="AF14" s="2"/>
      </tp>
      <tp>
        <v>1.59415</v>
        <stp/>
        <stp>##V3_BDPV12</stp>
        <stp>EURAUD Curncy</stp>
        <stp>PX_YEST_CLOSE</stp>
        <stp>[Crispin Spreadsheet.xlsx]OEI!R15C32</stp>
        <tr r="AF15" s="2"/>
      </tp>
      <tp>
        <v>1.59415</v>
        <stp/>
        <stp>##V3_BDPV12</stp>
        <stp>EURAUD Curncy</stp>
        <stp>PX_YEST_CLOSE</stp>
        <stp>[Crispin Spreadsheet.xlsx]OEI!R16C32</stp>
        <tr r="AF16" s="2"/>
      </tp>
      <tp>
        <v>1.59415</v>
        <stp/>
        <stp>##V3_BDPV12</stp>
        <stp>EURAUD Curncy</stp>
        <stp>PX_YEST_CLOSE</stp>
        <stp>[Crispin Spreadsheet.xlsx]OEI!R17C32</stp>
        <tr r="AF17" s="2"/>
      </tp>
      <tp>
        <v>1.59415</v>
        <stp/>
        <stp>##V3_BDPV12</stp>
        <stp>EURAUD Curncy</stp>
        <stp>PX_YEST_CLOSE</stp>
        <stp>[Crispin Spreadsheet.xlsx]OEI!R13C32</stp>
        <tr r="AF13" s="2"/>
      </tp>
      <tp>
        <v>1.59415</v>
        <stp/>
        <stp>##V3_BDPV12</stp>
        <stp>EURAUD Curncy</stp>
        <stp>PX_YEST_CLOSE</stp>
        <stp>[Crispin Spreadsheet.xlsx]OEI!R24C32</stp>
        <tr r="AF24" s="2"/>
      </tp>
      <tp>
        <v>1.59415</v>
        <stp/>
        <stp>##V3_BDPV12</stp>
        <stp>EURAUD Curncy</stp>
        <stp>PX_YEST_CLOSE</stp>
        <stp>[Crispin Spreadsheet.xlsx]OEI!R25C32</stp>
        <tr r="AF25" s="2"/>
      </tp>
      <tp>
        <v>1.59415</v>
        <stp/>
        <stp>##V3_BDPV12</stp>
        <stp>EURAUD Curncy</stp>
        <stp>PX_YEST_CLOSE</stp>
        <stp>[Crispin Spreadsheet.xlsx]OEI!R26C32</stp>
        <tr r="AF26" s="2"/>
      </tp>
      <tp>
        <v>1.59415</v>
        <stp/>
        <stp>##V3_BDPV12</stp>
        <stp>EURAUD Curncy</stp>
        <stp>PX_YEST_CLOSE</stp>
        <stp>[Crispin Spreadsheet.xlsx]OEI!R20C32</stp>
        <tr r="AF20" s="2"/>
      </tp>
      <tp>
        <v>1.59415</v>
        <stp/>
        <stp>##V3_BDPV12</stp>
        <stp>EURAUD Curncy</stp>
        <stp>PX_YEST_CLOSE</stp>
        <stp>[Crispin Spreadsheet.xlsx]OEI!R21C32</stp>
        <tr r="AF21" s="2"/>
      </tp>
      <tp>
        <v>1.59415</v>
        <stp/>
        <stp>##V3_BDPV12</stp>
        <stp>EURAUD Curncy</stp>
        <stp>PX_YEST_CLOSE</stp>
        <stp>[Crispin Spreadsheet.xlsx]OEI!R22C32</stp>
        <tr r="AF22" s="2"/>
      </tp>
      <tp>
        <v>1.59415</v>
        <stp/>
        <stp>##V3_BDPV12</stp>
        <stp>EURAUD Curncy</stp>
        <stp>PX_YEST_CLOSE</stp>
        <stp>[Crispin Spreadsheet.xlsx]OEI!R23C32</stp>
        <tr r="AF23" s="2"/>
      </tp>
      <tp>
        <v>1.58734</v>
        <stp/>
        <stp>##V3_BDPV12</stp>
        <stp>EURCAD Curncy</stp>
        <stp>PX_YEST_CLOSE</stp>
        <stp>[Crispin Spreadsheet.xlsx]OEI!R50C32</stp>
        <tr r="AF50" s="2"/>
      </tp>
      <tp>
        <v>1.58734</v>
        <stp/>
        <stp>##V3_BDPV12</stp>
        <stp>EURCAD Curncy</stp>
        <stp>PX_YEST_CLOSE</stp>
        <stp>[Crispin Spreadsheet.xlsx]OEI!R51C32</stp>
        <tr r="AF51" s="2"/>
      </tp>
      <tp>
        <v>1.58734</v>
        <stp/>
        <stp>##V3_BDPV12</stp>
        <stp>EURCAD Curncy</stp>
        <stp>PX_YEST_CLOSE</stp>
        <stp>[Crispin Spreadsheet.xlsx]OEI!R52C32</stp>
        <tr r="AF52" s="2"/>
      </tp>
      <tp>
        <v>1.58734</v>
        <stp/>
        <stp>##V3_BDPV12</stp>
        <stp>EURCAD Curncy</stp>
        <stp>PX_YEST_CLOSE</stp>
        <stp>[Crispin Spreadsheet.xlsx]OEI!R48C32</stp>
        <tr r="AF48" s="2"/>
      </tp>
      <tp>
        <v>1.58734</v>
        <stp/>
        <stp>##V3_BDPV12</stp>
        <stp>EURCAD Curncy</stp>
        <stp>PX_YEST_CLOSE</stp>
        <stp>[Crispin Spreadsheet.xlsx]OEI!R49C32</stp>
        <tr r="AF49" s="2"/>
      </tp>
      <tp>
        <v>1.58734</v>
        <stp/>
        <stp>##V3_BDPV12</stp>
        <stp>EURCAD Curncy</stp>
        <stp>PX_YEST_CLOSE</stp>
        <stp>[Crispin Spreadsheet.xlsx]OEI!R46C32</stp>
        <tr r="AF46" s="2"/>
      </tp>
      <tp>
        <v>1.58734</v>
        <stp/>
        <stp>##V3_BDPV12</stp>
        <stp>EURCAD Curncy</stp>
        <stp>PX_YEST_CLOSE</stp>
        <stp>[Crispin Spreadsheet.xlsx]OEI!R47C32</stp>
        <tr r="AF47" s="2"/>
      </tp>
      <tp>
        <v>1327.4</v>
        <stp/>
        <stp>##V3_BDPV12</stp>
        <stp>GCJ8 Comdty</stp>
        <stp>PX_YEST_CLOSE</stp>
        <stp>[Crispin Spreadsheet.xlsx]OEI!R723C6</stp>
        <tr r="F723" s="2"/>
      </tp>
      <tp>
        <v>53.72</v>
        <stp/>
        <stp>##V3_BDPV12</stp>
        <stp>MS US Equity</stp>
        <stp>LAST_PRICE</stp>
        <stp>[Crispin Spreadsheet.xlsx]OEI!R663C7</stp>
        <tr r="G663" s="2"/>
      </tp>
      <tp t="s">
        <v>HKD</v>
        <stp/>
        <stp>##V3_BDPV12</stp>
        <stp>388 HK Equity</stp>
        <stp>CRNCY</stp>
        <stp>[Crispin Spreadsheet.xlsx]OEI!R199C4</stp>
        <tr r="D199" s="2"/>
      </tp>
      <tp>
        <v>100.95</v>
        <stp/>
        <stp>##V3_BDHV12</stp>
        <stp>SW FP Equity</stp>
        <stp>PX_CLOSE_1D</stp>
        <stp>09/03/2018</stp>
        <stp>09/03/2018</stp>
        <stp>[Crispin Spreadsheet.xlsx]OEI!R125C28</stp>
        <tr r="AB125" s="2"/>
      </tp>
      <tp>
        <v>54.32</v>
        <stp/>
        <stp>##V3_BDPV12</stp>
        <stp>FR FP Equity</stp>
        <stp>LAST_PRICE</stp>
        <stp>[Crispin Spreadsheet.xlsx]OEI!R131C7</stp>
        <tr r="G131" s="2"/>
      </tp>
      <tp>
        <v>61.49</v>
        <stp/>
        <stp>##V3_BDPV12</stp>
        <stp>REDFTPB GU Equity</stp>
        <stp>LAST_PRICE</stp>
        <stp>[Crispin Spreadsheet.xlsx]OEI!R189C7</stp>
        <tr r="G189" s="2"/>
      </tp>
      <tp>
        <v>26.56</v>
        <stp/>
        <stp>##V3_BDHV12</stp>
        <stp>MT NA Equity</stp>
        <stp>PX_CLOSE_1D</stp>
        <stp>09/03/2018</stp>
        <stp>09/03/2018</stp>
        <stp>[Crispin Spreadsheet.xlsx]OEI!R293C28</stp>
        <tr r="AB293" s="2"/>
      </tp>
      <tp>
        <v>3253</v>
        <stp/>
        <stp>##V3_BDPV12</stp>
        <stp>VGA Index</stp>
        <stp>PX_YEST_CLOSE</stp>
        <stp>[Crispin Spreadsheet.xlsx]OEI!R80C6</stp>
        <tr r="F80" s="2"/>
      </tp>
      <tp>
        <v>47.1</v>
        <stp/>
        <stp>##V3_BDPV12</stp>
        <stp>VZ US Equity</stp>
        <stp>LAST_PRICE</stp>
        <stp>[Crispin Spreadsheet.xlsx]OEI!R698C7</stp>
        <tr r="G698" s="2"/>
      </tp>
      <tp>
        <v>98.04</v>
        <stp/>
        <stp>##V3_BDPV12</stp>
        <stp>SW FP Equity</stp>
        <stp>LAST_PRICE</stp>
        <stp>[Crispin Spreadsheet.xlsx]OEI!R125C7</stp>
        <tr r="G125" s="2"/>
      </tp>
      <tp t="s">
        <v>HKD</v>
        <stp/>
        <stp>##V3_BDPV12</stp>
        <stp>656 HK Equity</stp>
        <stp>CRNCY</stp>
        <stp>[Crispin Spreadsheet.xlsx]OEI!R196C4</stp>
        <tr r="D196" s="2"/>
      </tp>
      <tp>
        <v>70.64</v>
        <stp/>
        <stp>##V3_BDHV12</stp>
        <stp>SU FP Equity</stp>
        <stp>PX_CLOSE_1D</stp>
        <stp>09/03/2018</stp>
        <stp>09/03/2018</stp>
        <stp>[Crispin Spreadsheet.xlsx]OEI!R780C28</stp>
        <tr r="AB780" s="2"/>
      </tp>
      <tp>
        <v>55.22</v>
        <stp/>
        <stp>##V3_BDHV12</stp>
        <stp>MU US Equity</stp>
        <stp>PX_CLOSE_1D</stp>
        <stp>09/03/2018</stp>
        <stp>09/03/2018</stp>
        <stp>[Crispin Spreadsheet.xlsx]OEI!R660C28</stp>
        <tr r="AB660" s="2"/>
      </tp>
      <tp>
        <v>70.64</v>
        <stp/>
        <stp>##V3_BDHV12</stp>
        <stp>SU FP Equity</stp>
        <stp>PX_CLOSE_1D</stp>
        <stp>09/03/2018</stp>
        <stp>09/03/2018</stp>
        <stp>[Crispin Spreadsheet.xlsx]OEI!R119C28</stp>
        <tr r="AB119" s="2"/>
      </tp>
      <tp t="s">
        <v>#N/A N/A</v>
        <stp/>
        <stp>##V3_BDHV12</stp>
        <stp>REDFTPB GU Equity</stp>
        <stp>PX_CLOSE_1D</stp>
        <stp>09/03/2018</stp>
        <stp>09/03/2018</stp>
        <stp>[Crispin Spreadsheet.xlsx]OEI!R189C28</stp>
        <tr r="AB189" s="2"/>
      </tp>
      <tp>
        <v>3213</v>
        <stp/>
        <stp>##V3_BDPV12</stp>
        <stp>VGA Index</stp>
        <stp>LAST_PRICE</stp>
        <stp>[Crispin Spreadsheet.xlsx]OEI!R80C7</stp>
        <tr r="G80" s="2"/>
      </tp>
      <tp>
        <v>49.01</v>
        <stp/>
        <stp>##V3_BDHV12</stp>
        <stp>VZ US Equity</stp>
        <stp>PX_CLOSE_1D</stp>
        <stp>09/03/2018</stp>
        <stp>09/03/2018</stp>
        <stp>[Crispin Spreadsheet.xlsx]OEI!R698C28</stp>
        <tr r="AB698" s="2"/>
      </tp>
      <tp>
        <v>68.959999999999994</v>
        <stp/>
        <stp>##V3_BDPV12</stp>
        <stp>SU FP Equity</stp>
        <stp>LAST_PRICE</stp>
        <stp>[Crispin Spreadsheet.xlsx]OEI!R119C7</stp>
        <tr r="G119" s="2"/>
      </tp>
      <tp t="s">
        <v>ISHARES MSCI EMERGING MARKET</v>
        <stp/>
        <stp>##V3_BDPV12</stp>
        <stp>EEM US Equity</stp>
        <stp>NAME</stp>
        <stp>[Crispin Spreadsheet.xlsx]OEI!R722C5</stp>
        <tr r="E722" s="2"/>
      </tp>
      <tp>
        <v>121.82</v>
        <stp/>
        <stp>##V3_BDPV12</stp>
        <stp>G M8 Comdty</stp>
        <stp>LAST_PRICE</stp>
        <stp>[Crispin Spreadsheet.xlsx]OEI!R724C7</stp>
        <tr r="G724" s="2"/>
      </tp>
      <tp>
        <v>130.9</v>
        <stp/>
        <stp>##V3_BDPV12</stp>
        <stp>AMBUB DC Equity</stp>
        <stp>LAST_PRICE</stp>
        <stp>[Crispin Spreadsheet.xlsx]OEI!R58C7</stp>
        <tr r="G58" s="2"/>
      </tp>
      <tp>
        <v>57.2</v>
        <stp/>
        <stp>##V3_BDPV12</stp>
        <stp>NESTE FH Equity</stp>
        <stp>LAST_PRICE</stp>
        <stp>[Crispin Spreadsheet.xlsx]OEI!R72C7</stp>
        <tr r="G72" s="2"/>
      </tp>
      <tp>
        <v>121.47</v>
        <stp/>
        <stp>##V3_BDHV12</stp>
        <stp>G M8 Comdty</stp>
        <stp>PX_CLOSE_1D</stp>
        <stp>09/03/2018</stp>
        <stp>09/03/2018</stp>
        <stp>[Crispin Spreadsheet.xlsx]OEI!R724C28</stp>
        <tr r="AB724" s="2"/>
      </tp>
      <tp>
        <v>1321.7</v>
        <stp/>
        <stp>##V3_BDHV12</stp>
        <stp>GCJ8 Comdty</stp>
        <stp>PX_CLOSE_1D</stp>
        <stp>09/03/2018</stp>
        <stp>09/03/2018</stp>
        <stp>[Crispin Spreadsheet.xlsx]OEI!R723C28</stp>
        <tr r="AB723" s="2"/>
      </tp>
      <tp>
        <v>228</v>
        <stp/>
        <stp>##V3_BDPV12</stp>
        <stp>DANSKE DC Equity</stp>
        <stp>LAST_PRICE</stp>
        <stp>[Crispin Spreadsheet.xlsx]OEI!R60C7</stp>
        <tr r="G60" s="2"/>
      </tp>
      <tp>
        <v>128.1</v>
        <stp/>
        <stp>##V3_BDPV12</stp>
        <stp>16 HK Equity</stp>
        <stp>PX_YEST_CLOSE</stp>
        <stp>[Crispin Spreadsheet.xlsx]OEI!R203C6</stp>
        <tr r="F203" s="2"/>
      </tp>
      <tp>
        <v>7.4482999999999997</v>
        <stp/>
        <stp>##V3_BDPV12</stp>
        <stp>EURDKK Curncy</stp>
        <stp>PX_YEST_CLOSE</stp>
        <stp>[Crispin Spreadsheet.xlsx]OEI!R58C32</stp>
        <tr r="AF58" s="2"/>
      </tp>
      <tp>
        <v>7.4482999999999997</v>
        <stp/>
        <stp>##V3_BDPV12</stp>
        <stp>EURDKK Curncy</stp>
        <stp>PX_YEST_CLOSE</stp>
        <stp>[Crispin Spreadsheet.xlsx]OEI!R59C32</stp>
        <tr r="AF59" s="2"/>
      </tp>
      <tp>
        <v>7.4482999999999997</v>
        <stp/>
        <stp>##V3_BDPV12</stp>
        <stp>EURDKK Curncy</stp>
        <stp>PX_YEST_CLOSE</stp>
        <stp>[Crispin Spreadsheet.xlsx]OEI!R62C32</stp>
        <tr r="AF62" s="2"/>
      </tp>
      <tp>
        <v>7.4482999999999997</v>
        <stp/>
        <stp>##V3_BDPV12</stp>
        <stp>EURDKK Curncy</stp>
        <stp>PX_YEST_CLOSE</stp>
        <stp>[Crispin Spreadsheet.xlsx]OEI!R63C32</stp>
        <tr r="AF63" s="2"/>
      </tp>
      <tp>
        <v>7.4482999999999997</v>
        <stp/>
        <stp>##V3_BDPV12</stp>
        <stp>EURDKK Curncy</stp>
        <stp>PX_YEST_CLOSE</stp>
        <stp>[Crispin Spreadsheet.xlsx]OEI!R60C32</stp>
        <tr r="AF60" s="2"/>
      </tp>
      <tp>
        <v>7.4482999999999997</v>
        <stp/>
        <stp>##V3_BDPV12</stp>
        <stp>EURDKK Curncy</stp>
        <stp>PX_YEST_CLOSE</stp>
        <stp>[Crispin Spreadsheet.xlsx]OEI!R61C32</stp>
        <tr r="AF61" s="2"/>
      </tp>
      <tp>
        <v>7.4482999999999997</v>
        <stp/>
        <stp>##V3_BDPV12</stp>
        <stp>EURDKK Curncy</stp>
        <stp>PX_YEST_CLOSE</stp>
        <stp>[Crispin Spreadsheet.xlsx]OEI!R66C32</stp>
        <tr r="AF66" s="2"/>
      </tp>
      <tp>
        <v>7.4482999999999997</v>
        <stp/>
        <stp>##V3_BDPV12</stp>
        <stp>EURDKK Curncy</stp>
        <stp>PX_YEST_CLOSE</stp>
        <stp>[Crispin Spreadsheet.xlsx]OEI!R64C32</stp>
        <tr r="AF64" s="2"/>
      </tp>
      <tp>
        <v>7.4482999999999997</v>
        <stp/>
        <stp>##V3_BDPV12</stp>
        <stp>EURDKK Curncy</stp>
        <stp>PX_YEST_CLOSE</stp>
        <stp>[Crispin Spreadsheet.xlsx]OEI!R65C32</stp>
        <tr r="AF65" s="2"/>
      </tp>
      <tp>
        <v>112.63</v>
        <stp/>
        <stp>##V3_BDPV12</stp>
        <stp>BTSA Comdty</stp>
        <stp>LAST_PRICE</stp>
        <stp>[Crispin Spreadsheet.xlsx]OEI!R713C7</stp>
        <tr r="G713" s="2"/>
      </tp>
      <tp>
        <v>69.64</v>
        <stp/>
        <stp>##V3_BDHV12</stp>
        <stp>K US Equity</stp>
        <stp>PX_CLOSE_1D</stp>
        <stp>09/03/2018</stp>
        <stp>09/03/2018</stp>
        <stp>[Crispin Spreadsheet.xlsx]OEI!R647C28</stp>
        <tr r="AB647" s="2"/>
      </tp>
      <tp>
        <v>63.82</v>
        <stp/>
        <stp>##V3_BDPV12</stp>
        <stp>K US Equity</stp>
        <stp>LAST_PRICE</stp>
        <stp>[Crispin Spreadsheet.xlsx]OEI!R647C7</stp>
        <tr r="G647" s="2"/>
      </tp>
      <tp>
        <v>34.07</v>
        <stp/>
        <stp>##V3_BDPV12</stp>
        <stp>WEED CN Equity</stp>
        <stp>LAST_PRICE</stp>
        <stp>[Crispin Spreadsheet.xlsx]OEI!R48C7</stp>
        <tr r="G48" s="2"/>
      </tp>
      <tp>
        <v>15.005000000000001</v>
        <stp/>
        <stp>##V3_BDPV12</stp>
        <stp>STERV FH Equity</stp>
        <stp>LAST_PRICE</stp>
        <stp>[Crispin Spreadsheet.xlsx]OEI!R76C7</stp>
        <tr r="G76" s="2"/>
      </tp>
      <tp>
        <v>45.805</v>
        <stp/>
        <stp>##V3_BDPV12</stp>
        <stp>FP FP Equity</stp>
        <stp>LAST_PRICE</stp>
        <stp>[Crispin Spreadsheet.xlsx]OEI!R129C7</stp>
        <tr r="G129" s="2"/>
      </tp>
      <tp>
        <v>4.0785</v>
        <stp/>
        <stp>##V3_BDPV12</stp>
        <stp>EURBRL Curncy</stp>
        <stp>PX_YEST_CLOSE</stp>
        <stp>[Crispin Spreadsheet.xlsx]OEI!R43C32</stp>
        <tr r="AF43" s="2"/>
      </tp>
      <tp>
        <v>4.0785</v>
        <stp/>
        <stp>##V3_BDPV12</stp>
        <stp>EURBRL Curncy</stp>
        <stp>PX_YEST_CLOSE</stp>
        <stp>[Crispin Spreadsheet.xlsx]OEI!R42C32</stp>
        <tr r="AF42" s="2"/>
      </tp>
      <tp t="s">
        <v>EUR</v>
        <stp/>
        <stp>##V3_BDPV12</stp>
        <stp>VGA Index</stp>
        <stp>CRNCY</stp>
        <stp>[Crispin Spreadsheet.xlsx]OEI!R80C4</stp>
        <tr r="D80" s="2"/>
      </tp>
      <tp t="s">
        <v>HKD</v>
        <stp/>
        <stp>##V3_BDPV12</stp>
        <stp>317 HK Equity</stp>
        <stp>CRNCY</stp>
        <stp>[Crispin Spreadsheet.xlsx]OEI!R198C4</stp>
        <tr r="D198" s="2"/>
      </tp>
      <tp>
        <v>24.47</v>
        <stp/>
        <stp>##V3_BDPV12</stp>
        <stp>METSO FH Equity</stp>
        <stp>LAST_PRICE</stp>
        <stp>[Crispin Spreadsheet.xlsx]OEI!R71C7</stp>
        <tr r="G71" s="2"/>
      </tp>
      <tp>
        <v>253.17</v>
        <stp/>
        <stp>##V3_BDPV12</stp>
        <stp>GS US Equity</stp>
        <stp>LAST_PRICE</stp>
        <stp>[Crispin Spreadsheet.xlsx]OEI!R638C7</stp>
        <tr r="G638" s="2"/>
      </tp>
      <tp>
        <v>1347.6</v>
        <stp/>
        <stp>##V3_BDPV12</stp>
        <stp>GCJ8 Comdty</stp>
        <stp>LAST_PRICE</stp>
        <stp>[Crispin Spreadsheet.xlsx]OEI!R723C7</stp>
        <tr r="G723" s="2"/>
      </tp>
      <tp>
        <v>112.35</v>
        <stp/>
        <stp>##V3_BDPV12</stp>
        <stp>SOLB BB Equity</stp>
        <stp>LAST_PRICE</stp>
        <stp>[Crispin Spreadsheet.xlsx]OEI!R38C7</stp>
        <tr r="G38" s="2"/>
      </tp>
      <tp>
        <v>175.95</v>
        <stp/>
        <stp>##V3_BDPV12</stp>
        <stp>OR FP Equity</stp>
        <stp>LAST_PRICE</stp>
        <stp>[Crispin Spreadsheet.xlsx]OEI!R108C7</stp>
        <tr r="G108" s="2"/>
      </tp>
      <tp>
        <v>3.0419999999999998</v>
        <stp/>
        <stp>##V3_BDPV12</stp>
        <stp>MS IM Equity</stp>
        <stp>LAST_PRICE</stp>
        <stp>[Crispin Spreadsheet.xlsx]OEI!R229C7</stp>
        <tr r="G229" s="2"/>
      </tp>
      <tp>
        <v>112.35</v>
        <stp/>
        <stp>##V3_BDHV12</stp>
        <stp>BTSA Comdty</stp>
        <stp>PX_CLOSE_1D</stp>
        <stp>09/03/2018</stp>
        <stp>09/03/2018</stp>
        <stp>[Crispin Spreadsheet.xlsx]OEI!R713C28</stp>
        <tr r="AB713" s="2"/>
      </tp>
      <tp>
        <v>3.0139999999999998</v>
        <stp/>
        <stp>##V3_BDPV12</stp>
        <stp>AGFB BB Equity</stp>
        <stp>LAST_PRICE</stp>
        <stp>[Crispin Spreadsheet.xlsx]OEI!R33C7</stp>
        <tr r="G33" s="2"/>
      </tp>
      <tp>
        <v>14.03</v>
        <stp/>
        <stp>##V3_BDPV12</stp>
        <stp>UA US Equity</stp>
        <stp>LAST_PRICE</stp>
        <stp>[Crispin Spreadsheet.xlsx]OEI!R694C7</stp>
        <tr r="G694" s="2"/>
      </tp>
      <tp>
        <v>329.8</v>
        <stp/>
        <stp>##V3_BDPV12</stp>
        <stp>BA US Equity</stp>
        <stp>LAST_PRICE</stp>
        <stp>[Crispin Spreadsheet.xlsx]OEI!R604C7</stp>
        <tr r="G604" s="2"/>
      </tp>
      <tp>
        <v>0.87226000000000004</v>
        <stp/>
        <stp>##V3_BDPV12</stp>
        <stp>EURGBP Curncy</stp>
        <stp>PX_YEST_CLOSE</stp>
        <stp>[Crispin Spreadsheet.xlsx]OEI!R55C32</stp>
        <tr r="AF55" s="2"/>
      </tp>
      <tp>
        <v>87</v>
        <stp/>
        <stp>##V3_BDHV12</stp>
        <stp>BB FP Equity</stp>
        <stp>PX_CLOSE_1D</stp>
        <stp>09/03/2018</stp>
        <stp>09/03/2018</stp>
        <stp>[Crispin Spreadsheet.xlsx]OEI!R123C28</stp>
        <tr r="AB123" s="2"/>
      </tp>
      <tp t="s">
        <v>EUR</v>
        <stp/>
        <stp>##V3_BDPV12</stp>
        <stp>CFA Index</stp>
        <stp>CRNCY</stp>
        <stp>[Crispin Spreadsheet.xlsx]OEI!R79C4</stp>
        <tr r="D79" s="2"/>
      </tp>
      <tp>
        <v>18.61</v>
        <stp/>
        <stp>##V3_BDPV12</stp>
        <stp>UG FP Equity</stp>
        <stp>LAST_PRICE</stp>
        <stp>[Crispin Spreadsheet.xlsx]OEI!R113C7</stp>
        <tr r="G113" s="2"/>
      </tp>
      <tp>
        <v>245.6</v>
        <stp/>
        <stp>##V3_BDHV12</stp>
        <stp>MC FP Equity</stp>
        <stp>PX_CLOSE_1D</stp>
        <stp>09/03/2018</stp>
        <stp>09/03/2018</stp>
        <stp>[Crispin Spreadsheet.xlsx]OEI!R109C28</stp>
        <tr r="AB109" s="2"/>
      </tp>
      <tp>
        <v>96.2</v>
        <stp/>
        <stp>##V3_BDPV12</stp>
        <stp>HO FP Equity</stp>
        <stp>LAST_PRICE</stp>
        <stp>[Crispin Spreadsheet.xlsx]OEI!R128C7</stp>
        <tr r="G128" s="2"/>
      </tp>
      <tp>
        <v>499.8</v>
        <stp/>
        <stp>##V3_BDPV12</stp>
        <stp>COLOB DC Equity</stp>
        <stp>LAST_PRICE</stp>
        <stp>[Crispin Spreadsheet.xlsx]OEI!R59C7</stp>
        <tr r="G59" s="2"/>
      </tp>
      <tp>
        <v>7.18</v>
        <stp/>
        <stp>##V3_BDPV12</stp>
        <stp>CE IM Equity</stp>
        <stp>LAST_PRICE</stp>
        <stp>[Crispin Spreadsheet.xlsx]OEI!R223C7</stp>
        <tr r="G223" s="2"/>
      </tp>
      <tp>
        <v>10.98</v>
        <stp/>
        <stp>##V3_BDPV12</stp>
        <stp>317 HK Equity</stp>
        <stp>PX_YEST_CLOSE</stp>
        <stp>[Crispin Spreadsheet.xlsx]OEI!R198C6</stp>
        <tr r="F198" s="2"/>
      </tp>
      <tp>
        <v>348.73</v>
        <stp/>
        <stp>##V3_BDHV12</stp>
        <stp>BA US Equity</stp>
        <stp>PX_CLOSE_1D</stp>
        <stp>09/03/2018</stp>
        <stp>09/03/2018</stp>
        <stp>[Crispin Spreadsheet.xlsx]OEI!R604C28</stp>
        <tr r="AB604" s="2"/>
      </tp>
      <tp>
        <v>15.29</v>
        <stp/>
        <stp>##V3_BDHV12</stp>
        <stp>UA US Equity</stp>
        <stp>PX_CLOSE_1D</stp>
        <stp>09/03/2018</stp>
        <stp>09/03/2018</stp>
        <stp>[Crispin Spreadsheet.xlsx]OEI!R694C28</stp>
        <tr r="AB694" s="2"/>
      </tp>
      <tp>
        <v>13.324999999999999</v>
        <stp/>
        <stp>##V3_BDPV12</stp>
        <stp>GE US Equity</stp>
        <stp>LAST_PRICE</stp>
        <stp>[Crispin Spreadsheet.xlsx]OEI!R634C7</stp>
        <tr r="G634" s="2"/>
      </tp>
      <tp>
        <v>78.8</v>
        <stp/>
        <stp>##V3_BDPV12</stp>
        <stp>BB FP Equity</stp>
        <stp>LAST_PRICE</stp>
        <stp>[Crispin Spreadsheet.xlsx]OEI!R123C7</stp>
        <tr r="G123" s="2"/>
      </tp>
      <tp>
        <v>37.11</v>
        <stp/>
        <stp>##V3_BDHV12</stp>
        <stp>T US Equity</stp>
        <stp>PX_CLOSE_1D</stp>
        <stp>09/03/2018</stp>
        <stp>09/03/2018</stp>
        <stp>[Crispin Spreadsheet.xlsx]OEI!R598C28</stp>
        <tr r="AB598" s="2"/>
      </tp>
      <tp t="s">
        <v>HKD</v>
        <stp/>
        <stp>##V3_BDPV12</stp>
        <stp>16 HK Equity</stp>
        <stp>CRNCY</stp>
        <stp>[Crispin Spreadsheet.xlsx]OEI!R203C4</stp>
        <tr r="D203" s="2"/>
      </tp>
      <tp>
        <v>18.344999999999999</v>
        <stp/>
        <stp>##V3_BDPV12</stp>
        <stp>FORTUM FH Equity</stp>
        <stp>LAST_PRICE</stp>
        <stp>[Crispin Spreadsheet.xlsx]OEI!R69C7</stp>
        <tr r="G69" s="2"/>
      </tp>
      <tp>
        <v>32.54</v>
        <stp/>
        <stp>##V3_BDHV12</stp>
        <stp>IF IM Equity</stp>
        <stp>PX_CLOSE_1D</stp>
        <stp>09/03/2018</stp>
        <stp>09/03/2018</stp>
        <stp>[Crispin Spreadsheet.xlsx]OEI!R219C28</stp>
        <tr r="AB219" s="2"/>
      </tp>
      <tp>
        <v>9</v>
        <stp/>
        <stp>##V3_BDPV12</stp>
        <stp>DEXB BB Equity</stp>
        <stp>LAST_PRICE</stp>
        <stp>[Crispin Spreadsheet.xlsx]OEI!R36C7</stp>
        <tr r="G36" s="2"/>
      </tp>
      <tp>
        <v>81.14</v>
        <stp/>
        <stp>##V3_BDHV12</stp>
        <stp>DG FP Equity</stp>
        <stp>PX_CLOSE_1D</stp>
        <stp>09/03/2018</stp>
        <stp>09/03/2018</stp>
        <stp>[Crispin Spreadsheet.xlsx]OEI!R134C28</stp>
        <tr r="AB134" s="2"/>
      </tp>
      <tp>
        <v>19.295000000000002</v>
        <stp/>
        <stp>##V3_BDHV12</stp>
        <stp>UG FP Equity</stp>
        <stp>PX_CLOSE_1D</stp>
        <stp>09/03/2018</stp>
        <stp>09/03/2018</stp>
        <stp>[Crispin Spreadsheet.xlsx]OEI!R113C28</stp>
        <tr r="AB113" s="2"/>
      </tp>
      <tp>
        <v>28.25</v>
        <stp/>
        <stp>##V3_BDPV12</stp>
        <stp>EDEN FP Equity</stp>
        <stp>LAST_PRICE</stp>
        <stp>[Crispin Spreadsheet.xlsx]OEI!R98C7</stp>
        <tr r="G98" s="2"/>
      </tp>
      <tp>
        <v>4.51</v>
        <stp/>
        <stp>##V3_BDPV12</stp>
        <stp>NOKIA FH Equity</stp>
        <stp>LAST_PRICE</stp>
        <stp>[Crispin Spreadsheet.xlsx]OEI!R73C7</stp>
        <tr r="G73" s="2"/>
      </tp>
      <tp>
        <v>78.48</v>
        <stp/>
        <stp>##V3_BDPV12</stp>
        <stp>DG FP Equity</stp>
        <stp>LAST_PRICE</stp>
        <stp>[Crispin Spreadsheet.xlsx]OEI!R134C7</stp>
        <tr r="G134" s="2"/>
      </tp>
      <tp>
        <v>461.25</v>
        <stp/>
        <stp>##V3_BDPV12</stp>
        <stp>W A Comdty</stp>
        <stp>LAST_PRICE</stp>
        <stp>[Crispin Spreadsheet.xlsx]OEI!R718C7</stp>
        <tr r="G718" s="2"/>
      </tp>
      <tp>
        <v>121.82</v>
        <stp/>
        <stp>##V3_BDPV12</stp>
        <stp>G A Comdty</stp>
        <stp>LAST_PRICE</stp>
        <stp>[Crispin Spreadsheet.xlsx]OEI!R708C7</stp>
        <tr r="G708" s="2"/>
      </tp>
      <tp>
        <v>18.152000000000001</v>
        <stp/>
        <stp>##V3_BDHV12</stp>
        <stp>AD NA Equity</stp>
        <stp>PX_CLOSE_1D</stp>
        <stp>09/03/2018</stp>
        <stp>09/03/2018</stp>
        <stp>[Crispin Spreadsheet.xlsx]OEI!R298C28</stp>
        <tr r="AB298" s="2"/>
      </tp>
      <tp>
        <v>65.540000000000006</v>
        <stp/>
        <stp>##V3_BDPV12</stp>
        <stp>CLA Comdty</stp>
        <stp>LAST_PRICE</stp>
        <stp>[Crispin Spreadsheet.xlsx]OEI!R719C7</stp>
        <tr r="G719" s="2"/>
      </tp>
      <tp>
        <v>150.94999999999999</v>
        <stp/>
        <stp>##V3_BDPV12</stp>
        <stp>JBA Comdty</stp>
        <stp>LAST_PRICE</stp>
        <stp>[Crispin Spreadsheet.xlsx]OEI!R709C7</stp>
        <tr r="G709" s="2"/>
      </tp>
      <tp>
        <v>14.506399999999999</v>
        <stp/>
        <stp>##V3_BDPV12</stp>
        <stp>EURZAr Curncy</stp>
        <stp>PX_YEST_CLOSE</stp>
        <stp>[Crispin Spreadsheet.xlsx]OEI!R329C32</stp>
        <tr r="AF329" s="2"/>
      </tp>
      <tp>
        <v>14.506399999999999</v>
        <stp/>
        <stp>##V3_BDPV12</stp>
        <stp>EURZAr Curncy</stp>
        <stp>PX_YEST_CLOSE</stp>
        <stp>[Crispin Spreadsheet.xlsx]OEI!R331C32</stp>
        <tr r="AF331" s="2"/>
      </tp>
      <tp>
        <v>14.506399999999999</v>
        <stp/>
        <stp>##V3_BDPV12</stp>
        <stp>EURZAr Curncy</stp>
        <stp>PX_YEST_CLOSE</stp>
        <stp>[Crispin Spreadsheet.xlsx]OEI!R330C32</stp>
        <tr r="AF330" s="2"/>
      </tp>
      <tp>
        <v>14.506399999999999</v>
        <stp/>
        <stp>##V3_BDPV12</stp>
        <stp>EURZAr Curncy</stp>
        <stp>PX_YEST_CLOSE</stp>
        <stp>[Crispin Spreadsheet.xlsx]OEI!R332C32</stp>
        <tr r="AF332" s="2"/>
      </tp>
      <tp>
        <v>1.2302999999999999</v>
        <stp/>
        <stp>##V3_BDPV12</stp>
        <stp>EURUSD Curncy</stp>
        <stp>PX_YEST_CLOSE</stp>
        <stp>[Crispin Spreadsheet.xlsx]OEI!R802C32</stp>
        <tr r="AF802" s="2"/>
      </tp>
      <tp>
        <v>1.2302999999999999</v>
        <stp/>
        <stp>##V3_BDPV12</stp>
        <stp>EURUSD Curncy</stp>
        <stp>PX_YEST_CLOSE</stp>
        <stp>[Crispin Spreadsheet.xlsx]OEI!R801C32</stp>
        <tr r="AF801" s="2"/>
      </tp>
      <tp>
        <v>1.2302999999999999</v>
        <stp/>
        <stp>##V3_BDPV12</stp>
        <stp>EURUSD Curncy</stp>
        <stp>PX_YEST_CLOSE</stp>
        <stp>[Crispin Spreadsheet.xlsx]OEI!R587C32</stp>
        <tr r="AF587" s="2"/>
      </tp>
      <tp>
        <v>1.2302999999999999</v>
        <stp/>
        <stp>##V3_BDPV12</stp>
        <stp>EURUSD Curncy</stp>
        <stp>PX_YEST_CLOSE</stp>
        <stp>[Crispin Spreadsheet.xlsx]OEI!R589C32</stp>
        <tr r="AF589" s="2"/>
      </tp>
      <tp>
        <v>1.2302999999999999</v>
        <stp/>
        <stp>##V3_BDPV12</stp>
        <stp>EURUSD Curncy</stp>
        <stp>PX_YEST_CLOSE</stp>
        <stp>[Crispin Spreadsheet.xlsx]OEI!R588C32</stp>
        <tr r="AF588" s="2"/>
      </tp>
      <tp>
        <v>1.2302999999999999</v>
        <stp/>
        <stp>##V3_BDPV12</stp>
        <stp>EURUSD Curncy</stp>
        <stp>PX_YEST_CLOSE</stp>
        <stp>[Crispin Spreadsheet.xlsx]OEI!R597C32</stp>
        <tr r="AF597" s="2"/>
      </tp>
      <tp>
        <v>1.2302999999999999</v>
        <stp/>
        <stp>##V3_BDPV12</stp>
        <stp>EURUSD Curncy</stp>
        <stp>PX_YEST_CLOSE</stp>
        <stp>[Crispin Spreadsheet.xlsx]OEI!R596C32</stp>
        <tr r="AF596" s="2"/>
      </tp>
      <tp>
        <v>1.2302999999999999</v>
        <stp/>
        <stp>##V3_BDPV12</stp>
        <stp>EURUSD Curncy</stp>
        <stp>PX_YEST_CLOSE</stp>
        <stp>[Crispin Spreadsheet.xlsx]OEI!R595C32</stp>
        <tr r="AF595" s="2"/>
      </tp>
      <tp>
        <v>1.2302999999999999</v>
        <stp/>
        <stp>##V3_BDPV12</stp>
        <stp>EURUSD Curncy</stp>
        <stp>PX_YEST_CLOSE</stp>
        <stp>[Crispin Spreadsheet.xlsx]OEI!R594C32</stp>
        <tr r="AF594" s="2"/>
      </tp>
      <tp>
        <v>1.2302999999999999</v>
        <stp/>
        <stp>##V3_BDPV12</stp>
        <stp>EURUSD Curncy</stp>
        <stp>PX_YEST_CLOSE</stp>
        <stp>[Crispin Spreadsheet.xlsx]OEI!R593C32</stp>
        <tr r="AF593" s="2"/>
      </tp>
      <tp>
        <v>1.2302999999999999</v>
        <stp/>
        <stp>##V3_BDPV12</stp>
        <stp>EURUSD Curncy</stp>
        <stp>PX_YEST_CLOSE</stp>
        <stp>[Crispin Spreadsheet.xlsx]OEI!R592C32</stp>
        <tr r="AF592" s="2"/>
      </tp>
      <tp>
        <v>1.2302999999999999</v>
        <stp/>
        <stp>##V3_BDPV12</stp>
        <stp>EURUSD Curncy</stp>
        <stp>PX_YEST_CLOSE</stp>
        <stp>[Crispin Spreadsheet.xlsx]OEI!R591C32</stp>
        <tr r="AF591" s="2"/>
      </tp>
      <tp>
        <v>1.2302999999999999</v>
        <stp/>
        <stp>##V3_BDPV12</stp>
        <stp>EURUSD Curncy</stp>
        <stp>PX_YEST_CLOSE</stp>
        <stp>[Crispin Spreadsheet.xlsx]OEI!R590C32</stp>
        <tr r="AF590" s="2"/>
      </tp>
      <tp>
        <v>1.2302999999999999</v>
        <stp/>
        <stp>##V3_BDPV12</stp>
        <stp>EURUSD Curncy</stp>
        <stp>PX_YEST_CLOSE</stp>
        <stp>[Crispin Spreadsheet.xlsx]OEI!R599C32</stp>
        <tr r="AF599" s="2"/>
      </tp>
      <tp>
        <v>1.2302999999999999</v>
        <stp/>
        <stp>##V3_BDPV12</stp>
        <stp>EURUSD Curncy</stp>
        <stp>PX_YEST_CLOSE</stp>
        <stp>[Crispin Spreadsheet.xlsx]OEI!R598C32</stp>
        <tr r="AF598" s="2"/>
      </tp>
      <tp>
        <v>1.2302999999999999</v>
        <stp/>
        <stp>##V3_BDPV12</stp>
        <stp>EURUSD Curncy</stp>
        <stp>PX_YEST_CLOSE</stp>
        <stp>[Crispin Spreadsheet.xlsx]OEI!R511C32</stp>
        <tr r="AF511" s="2"/>
      </tp>
      <tp>
        <v>1.2302999999999999</v>
        <stp/>
        <stp>##V3_BDPV12</stp>
        <stp>EURUSD Curncy</stp>
        <stp>PX_YEST_CLOSE</stp>
        <stp>[Crispin Spreadsheet.xlsx]OEI!R545C32</stp>
        <tr r="AF545" s="2"/>
      </tp>
      <tp>
        <v>10.151300000000001</v>
        <stp/>
        <stp>##V3_BDPV12</stp>
        <stp>EURSEK Curncy</stp>
        <stp>PX_YEST_CLOSE</stp>
        <stp>[Crispin Spreadsheet.xlsx]OEI!R368C32</stp>
        <tr r="AF368" s="2"/>
      </tp>
      <tp>
        <v>10.151300000000001</v>
        <stp/>
        <stp>##V3_BDPV12</stp>
        <stp>EURSEK Curncy</stp>
        <stp>PX_YEST_CLOSE</stp>
        <stp>[Crispin Spreadsheet.xlsx]OEI!R369C32</stp>
        <tr r="AF369" s="2"/>
      </tp>
      <tp>
        <v>10.151300000000001</v>
        <stp/>
        <stp>##V3_BDPV12</stp>
        <stp>EURSEK Curncy</stp>
        <stp>PX_YEST_CLOSE</stp>
        <stp>[Crispin Spreadsheet.xlsx]OEI!R360C32</stp>
        <tr r="AF360" s="2"/>
      </tp>
      <tp>
        <v>10.151300000000001</v>
        <stp/>
        <stp>##V3_BDPV12</stp>
        <stp>EURSEK Curncy</stp>
        <stp>PX_YEST_CLOSE</stp>
        <stp>[Crispin Spreadsheet.xlsx]OEI!R361C32</stp>
        <tr r="AF361" s="2"/>
      </tp>
      <tp>
        <v>10.151300000000001</v>
        <stp/>
        <stp>##V3_BDPV12</stp>
        <stp>EURSEK Curncy</stp>
        <stp>PX_YEST_CLOSE</stp>
        <stp>[Crispin Spreadsheet.xlsx]OEI!R362C32</stp>
        <tr r="AF362" s="2"/>
      </tp>
      <tp>
        <v>10.151300000000001</v>
        <stp/>
        <stp>##V3_BDPV12</stp>
        <stp>EURSEK Curncy</stp>
        <stp>PX_YEST_CLOSE</stp>
        <stp>[Crispin Spreadsheet.xlsx]OEI!R363C32</stp>
        <tr r="AF363" s="2"/>
      </tp>
      <tp>
        <v>10.151300000000001</v>
        <stp/>
        <stp>##V3_BDPV12</stp>
        <stp>EURSEK Curncy</stp>
        <stp>PX_YEST_CLOSE</stp>
        <stp>[Crispin Spreadsheet.xlsx]OEI!R364C32</stp>
        <tr r="AF364" s="2"/>
      </tp>
      <tp>
        <v>10.151300000000001</v>
        <stp/>
        <stp>##V3_BDPV12</stp>
        <stp>EURSEK Curncy</stp>
        <stp>PX_YEST_CLOSE</stp>
        <stp>[Crispin Spreadsheet.xlsx]OEI!R365C32</stp>
        <tr r="AF365" s="2"/>
      </tp>
      <tp>
        <v>10.151300000000001</v>
        <stp/>
        <stp>##V3_BDPV12</stp>
        <stp>EURSEK Curncy</stp>
        <stp>PX_YEST_CLOSE</stp>
        <stp>[Crispin Spreadsheet.xlsx]OEI!R366C32</stp>
        <tr r="AF366" s="2"/>
      </tp>
      <tp>
        <v>10.151300000000001</v>
        <stp/>
        <stp>##V3_BDPV12</stp>
        <stp>EURSEK Curncy</stp>
        <stp>PX_YEST_CLOSE</stp>
        <stp>[Crispin Spreadsheet.xlsx]OEI!R367C32</stp>
        <tr r="AF367" s="2"/>
      </tp>
      <tp>
        <v>10.151300000000001</v>
        <stp/>
        <stp>##V3_BDPV12</stp>
        <stp>EURSEK Curncy</stp>
        <stp>PX_YEST_CLOSE</stp>
        <stp>[Crispin Spreadsheet.xlsx]OEI!R358C32</stp>
        <tr r="AF358" s="2"/>
      </tp>
      <tp>
        <v>10.151300000000001</v>
        <stp/>
        <stp>##V3_BDPV12</stp>
        <stp>EURSEK Curncy</stp>
        <stp>PX_YEST_CLOSE</stp>
        <stp>[Crispin Spreadsheet.xlsx]OEI!R359C32</stp>
        <tr r="AF359" s="2"/>
      </tp>
      <tp>
        <v>10.151300000000001</v>
        <stp/>
        <stp>##V3_BDPV12</stp>
        <stp>EURSEK Curncy</stp>
        <stp>PX_YEST_CLOSE</stp>
        <stp>[Crispin Spreadsheet.xlsx]OEI!R351C32</stp>
        <tr r="AF351" s="2"/>
      </tp>
      <tp>
        <v>10.151300000000001</v>
        <stp/>
        <stp>##V3_BDPV12</stp>
        <stp>EURSEK Curncy</stp>
        <stp>PX_YEST_CLOSE</stp>
        <stp>[Crispin Spreadsheet.xlsx]OEI!R352C32</stp>
        <tr r="AF352" s="2"/>
      </tp>
      <tp>
        <v>10.151300000000001</v>
        <stp/>
        <stp>##V3_BDPV12</stp>
        <stp>EURSEK Curncy</stp>
        <stp>PX_YEST_CLOSE</stp>
        <stp>[Crispin Spreadsheet.xlsx]OEI!R353C32</stp>
        <tr r="AF353" s="2"/>
      </tp>
      <tp>
        <v>10.151300000000001</v>
        <stp/>
        <stp>##V3_BDPV12</stp>
        <stp>EURSEK Curncy</stp>
        <stp>PX_YEST_CLOSE</stp>
        <stp>[Crispin Spreadsheet.xlsx]OEI!R354C32</stp>
        <tr r="AF354" s="2"/>
      </tp>
      <tp>
        <v>10.151300000000001</v>
        <stp/>
        <stp>##V3_BDPV12</stp>
        <stp>EURSEK Curncy</stp>
        <stp>PX_YEST_CLOSE</stp>
        <stp>[Crispin Spreadsheet.xlsx]OEI!R355C32</stp>
        <tr r="AF355" s="2"/>
      </tp>
      <tp>
        <v>10.151300000000001</v>
        <stp/>
        <stp>##V3_BDPV12</stp>
        <stp>EURSEK Curncy</stp>
        <stp>PX_YEST_CLOSE</stp>
        <stp>[Crispin Spreadsheet.xlsx]OEI!R356C32</stp>
        <tr r="AF356" s="2"/>
      </tp>
      <tp>
        <v>10.151300000000001</v>
        <stp/>
        <stp>##V3_BDPV12</stp>
        <stp>EURSEK Curncy</stp>
        <stp>PX_YEST_CLOSE</stp>
        <stp>[Crispin Spreadsheet.xlsx]OEI!R357C32</stp>
        <tr r="AF357" s="2"/>
      </tp>
      <tp>
        <v>1.6185</v>
        <stp/>
        <stp>##V3_BDPV12</stp>
        <stp>EURSGD Curncy</stp>
        <stp>PX_YEST_CLOSE</stp>
        <stp>[Crispin Spreadsheet.xlsx]OEI!R326C32</stp>
        <tr r="AF326" s="2"/>
      </tp>
      <tp>
        <v>1.2302999999999999</v>
        <stp/>
        <stp>##V3_BDPV12</stp>
        <stp>EURUSD Curncy</stp>
        <stp>PX_YEST_CLOSE</stp>
        <stp>[Crispin Spreadsheet.xlsx]OEI!R461C32</stp>
        <tr r="AF461" s="2"/>
      </tp>
      <tp>
        <v>1.2302999999999999</v>
        <stp/>
        <stp>##V3_BDPV12</stp>
        <stp>EURUSD Curncy</stp>
        <stp>PX_YEST_CLOSE</stp>
        <stp>[Crispin Spreadsheet.xlsx]OEI!R470C32</stp>
        <tr r="AF470" s="2"/>
      </tp>
      <tp>
        <v>1.2302999999999999</v>
        <stp/>
        <stp>##V3_BDPV12</stp>
        <stp>EURUSD Curncy</stp>
        <stp>PX_YEST_CLOSE</stp>
        <stp>[Crispin Spreadsheet.xlsx]OEI!R785C32</stp>
        <tr r="AF785" s="2"/>
      </tp>
      <tp>
        <v>1.2302999999999999</v>
        <stp/>
        <stp>##V3_BDPV12</stp>
        <stp>EURUSD Curncy</stp>
        <stp>PX_YEST_CLOSE</stp>
        <stp>[Crispin Spreadsheet.xlsx]OEI!R788C32</stp>
        <tr r="AF788" s="2"/>
      </tp>
      <tp>
        <v>1.2302999999999999</v>
        <stp/>
        <stp>##V3_BDPV12</stp>
        <stp>EURUSD Curncy</stp>
        <stp>PX_YEST_CLOSE</stp>
        <stp>[Crispin Spreadsheet.xlsx]OEI!R797C32</stp>
        <tr r="AF797" s="2"/>
      </tp>
      <tp>
        <v>1.2302999999999999</v>
        <stp/>
        <stp>##V3_BDPV12</stp>
        <stp>EURUSD Curncy</stp>
        <stp>PX_YEST_CLOSE</stp>
        <stp>[Crispin Spreadsheet.xlsx]OEI!R796C32</stp>
        <tr r="AF796" s="2"/>
      </tp>
      <tp>
        <v>1.2302999999999999</v>
        <stp/>
        <stp>##V3_BDPV12</stp>
        <stp>EURUSD Curncy</stp>
        <stp>PX_YEST_CLOSE</stp>
        <stp>[Crispin Spreadsheet.xlsx]OEI!R795C32</stp>
        <tr r="AF795" s="2"/>
      </tp>
      <tp>
        <v>1.2302999999999999</v>
        <stp/>
        <stp>##V3_BDPV12</stp>
        <stp>EURUSD Curncy</stp>
        <stp>PX_YEST_CLOSE</stp>
        <stp>[Crispin Spreadsheet.xlsx]OEI!R794C32</stp>
        <tr r="AF794" s="2"/>
      </tp>
      <tp>
        <v>1.2302999999999999</v>
        <stp/>
        <stp>##V3_BDPV12</stp>
        <stp>EURUSD Curncy</stp>
        <stp>PX_YEST_CLOSE</stp>
        <stp>[Crispin Spreadsheet.xlsx]OEI!R793C32</stp>
        <tr r="AF793" s="2"/>
      </tp>
      <tp>
        <v>1.2302999999999999</v>
        <stp/>
        <stp>##V3_BDPV12</stp>
        <stp>EURUSD Curncy</stp>
        <stp>PX_YEST_CLOSE</stp>
        <stp>[Crispin Spreadsheet.xlsx]OEI!R792C32</stp>
        <tr r="AF792" s="2"/>
      </tp>
      <tp>
        <v>1.2302999999999999</v>
        <stp/>
        <stp>##V3_BDPV12</stp>
        <stp>EURUSD Curncy</stp>
        <stp>PX_YEST_CLOSE</stp>
        <stp>[Crispin Spreadsheet.xlsx]OEI!R791C32</stp>
        <tr r="AF791" s="2"/>
      </tp>
      <tp>
        <v>1.2302999999999999</v>
        <stp/>
        <stp>##V3_BDPV12</stp>
        <stp>EURUSD Curncy</stp>
        <stp>PX_YEST_CLOSE</stp>
        <stp>[Crispin Spreadsheet.xlsx]OEI!R790C32</stp>
        <tr r="AF790" s="2"/>
      </tp>
      <tp>
        <v>1.2302999999999999</v>
        <stp/>
        <stp>##V3_BDPV12</stp>
        <stp>EURUSD Curncy</stp>
        <stp>PX_YEST_CLOSE</stp>
        <stp>[Crispin Spreadsheet.xlsx]OEI!R798C32</stp>
        <tr r="AF798" s="2"/>
      </tp>
      <tp>
        <v>1.2302999999999999</v>
        <stp/>
        <stp>##V3_BDPV12</stp>
        <stp>EURUSD Curncy</stp>
        <stp>PX_YEST_CLOSE</stp>
        <stp>[Crispin Spreadsheet.xlsx]OEI!R703C32</stp>
        <tr r="AF703" s="2"/>
      </tp>
      <tp>
        <v>1.2302999999999999</v>
        <stp/>
        <stp>##V3_BDPV12</stp>
        <stp>EURUSD Curncy</stp>
        <stp>PX_YEST_CLOSE</stp>
        <stp>[Crispin Spreadsheet.xlsx]OEI!R702C32</stp>
        <tr r="AF702" s="2"/>
      </tp>
      <tp>
        <v>1.2302999999999999</v>
        <stp/>
        <stp>##V3_BDPV12</stp>
        <stp>EURUSD Curncy</stp>
        <stp>PX_YEST_CLOSE</stp>
        <stp>[Crispin Spreadsheet.xlsx]OEI!R701C32</stp>
        <tr r="AF701" s="2"/>
      </tp>
      <tp>
        <v>1.2302999999999999</v>
        <stp/>
        <stp>##V3_BDPV12</stp>
        <stp>EURUSD Curncy</stp>
        <stp>PX_YEST_CLOSE</stp>
        <stp>[Crispin Spreadsheet.xlsx]OEI!R700C32</stp>
        <tr r="AF700" s="2"/>
      </tp>
      <tp>
        <v>1.2302999999999999</v>
        <stp/>
        <stp>##V3_BDPV12</stp>
        <stp>EURUSD Curncy</stp>
        <stp>PX_YEST_CLOSE</stp>
        <stp>[Crispin Spreadsheet.xlsx]OEI!R717C32</stp>
        <tr r="AF717" s="2"/>
      </tp>
      <tp>
        <v>1.2302999999999999</v>
        <stp/>
        <stp>##V3_BDPV12</stp>
        <stp>EURUSD Curncy</stp>
        <stp>PX_YEST_CLOSE</stp>
        <stp>[Crispin Spreadsheet.xlsx]OEI!R716C32</stp>
        <tr r="AF716" s="2"/>
      </tp>
      <tp>
        <v>1.2302999999999999</v>
        <stp/>
        <stp>##V3_BDPV12</stp>
        <stp>EURUSD Curncy</stp>
        <stp>PX_YEST_CLOSE</stp>
        <stp>[Crispin Spreadsheet.xlsx]OEI!R715C32</stp>
        <tr r="AF715" s="2"/>
      </tp>
      <tp>
        <v>1.2302999999999999</v>
        <stp/>
        <stp>##V3_BDPV12</stp>
        <stp>EURUSD Curncy</stp>
        <stp>PX_YEST_CLOSE</stp>
        <stp>[Crispin Spreadsheet.xlsx]OEI!R714C32</stp>
        <tr r="AF714" s="2"/>
      </tp>
      <tp>
        <v>1.2302999999999999</v>
        <stp/>
        <stp>##V3_BDPV12</stp>
        <stp>EURUSD Curncy</stp>
        <stp>PX_YEST_CLOSE</stp>
        <stp>[Crispin Spreadsheet.xlsx]OEI!R712C32</stp>
        <tr r="AF712" s="2"/>
      </tp>
      <tp>
        <v>1.2302999999999999</v>
        <stp/>
        <stp>##V3_BDPV12</stp>
        <stp>EURUSD Curncy</stp>
        <stp>PX_YEST_CLOSE</stp>
        <stp>[Crispin Spreadsheet.xlsx]OEI!R719C32</stp>
        <tr r="AF719" s="2"/>
      </tp>
      <tp>
        <v>1.2302999999999999</v>
        <stp/>
        <stp>##V3_BDPV12</stp>
        <stp>EURUSD Curncy</stp>
        <stp>PX_YEST_CLOSE</stp>
        <stp>[Crispin Spreadsheet.xlsx]OEI!R718C32</stp>
        <tr r="AF718" s="2"/>
      </tp>
      <tp>
        <v>1.2302999999999999</v>
        <stp/>
        <stp>##V3_BDPV12</stp>
        <stp>EURUSD Curncy</stp>
        <stp>PX_YEST_CLOSE</stp>
        <stp>[Crispin Spreadsheet.xlsx]OEI!R725C32</stp>
        <tr r="AF725" s="2"/>
      </tp>
      <tp>
        <v>1.2302999999999999</v>
        <stp/>
        <stp>##V3_BDPV12</stp>
        <stp>EURUSD Curncy</stp>
        <stp>PX_YEST_CLOSE</stp>
        <stp>[Crispin Spreadsheet.xlsx]OEI!R723C32</stp>
        <tr r="AF723" s="2"/>
      </tp>
      <tp>
        <v>1.2302999999999999</v>
        <stp/>
        <stp>##V3_BDPV12</stp>
        <stp>EURUSD Curncy</stp>
        <stp>PX_YEST_CLOSE</stp>
        <stp>[Crispin Spreadsheet.xlsx]OEI!R722C32</stp>
        <tr r="AF722" s="2"/>
      </tp>
      <tp>
        <v>1.2302999999999999</v>
        <stp/>
        <stp>##V3_BDPV12</stp>
        <stp>EURUSD Curncy</stp>
        <stp>PX_YEST_CLOSE</stp>
        <stp>[Crispin Spreadsheet.xlsx]OEI!R721C32</stp>
        <tr r="AF721" s="2"/>
      </tp>
      <tp>
        <v>1.2302999999999999</v>
        <stp/>
        <stp>##V3_BDPV12</stp>
        <stp>EURUSD Curncy</stp>
        <stp>PX_YEST_CLOSE</stp>
        <stp>[Crispin Spreadsheet.xlsx]OEI!R720C32</stp>
        <tr r="AF720" s="2"/>
      </tp>
      <tp>
        <v>1.2302999999999999</v>
        <stp/>
        <stp>##V3_BDPV12</stp>
        <stp>EURUSD Curncy</stp>
        <stp>PX_YEST_CLOSE</stp>
        <stp>[Crispin Spreadsheet.xlsx]OEI!R737C32</stp>
        <tr r="AF737" s="2"/>
      </tp>
      <tp>
        <v>1.2302999999999999</v>
        <stp/>
        <stp>##V3_BDPV12</stp>
        <stp>EURUSD Curncy</stp>
        <stp>PX_YEST_CLOSE</stp>
        <stp>[Crispin Spreadsheet.xlsx]OEI!R736C32</stp>
        <tr r="AF736" s="2"/>
      </tp>
      <tp>
        <v>1.2302999999999999</v>
        <stp/>
        <stp>##V3_BDPV12</stp>
        <stp>EURUSD Curncy</stp>
        <stp>PX_YEST_CLOSE</stp>
        <stp>[Crispin Spreadsheet.xlsx]OEI!R735C32</stp>
        <tr r="AF735" s="2"/>
      </tp>
      <tp>
        <v>1.2302999999999999</v>
        <stp/>
        <stp>##V3_BDPV12</stp>
        <stp>EURUSD Curncy</stp>
        <stp>PX_YEST_CLOSE</stp>
        <stp>[Crispin Spreadsheet.xlsx]OEI!R734C32</stp>
        <tr r="AF734" s="2"/>
      </tp>
      <tp>
        <v>1.2302999999999999</v>
        <stp/>
        <stp>##V3_BDPV12</stp>
        <stp>EURUSD Curncy</stp>
        <stp>PX_YEST_CLOSE</stp>
        <stp>[Crispin Spreadsheet.xlsx]OEI!R732C32</stp>
        <tr r="AF732" s="2"/>
      </tp>
      <tp>
        <v>1.2302999999999999</v>
        <stp/>
        <stp>##V3_BDPV12</stp>
        <stp>EURUSD Curncy</stp>
        <stp>PX_YEST_CLOSE</stp>
        <stp>[Crispin Spreadsheet.xlsx]OEI!R731C32</stp>
        <tr r="AF731" s="2"/>
      </tp>
      <tp>
        <v>1.2302999999999999</v>
        <stp/>
        <stp>##V3_BDPV12</stp>
        <stp>EURUSD Curncy</stp>
        <stp>PX_YEST_CLOSE</stp>
        <stp>[Crispin Spreadsheet.xlsx]OEI!R747C32</stp>
        <tr r="AF747" s="2"/>
      </tp>
      <tp>
        <v>1.2302999999999999</v>
        <stp/>
        <stp>##V3_BDPV12</stp>
        <stp>EURUSD Curncy</stp>
        <stp>PX_YEST_CLOSE</stp>
        <stp>[Crispin Spreadsheet.xlsx]OEI!R753C32</stp>
        <tr r="AF753" s="2"/>
      </tp>
      <tp>
        <v>1.2302999999999999</v>
        <stp/>
        <stp>##V3_BDPV12</stp>
        <stp>EURUSD Curncy</stp>
        <stp>PX_YEST_CLOSE</stp>
        <stp>[Crispin Spreadsheet.xlsx]OEI!R752C32</stp>
        <tr r="AF752" s="2"/>
      </tp>
      <tp>
        <v>1.2302999999999999</v>
        <stp/>
        <stp>##V3_BDPV12</stp>
        <stp>EURUSD Curncy</stp>
        <stp>PX_YEST_CLOSE</stp>
        <stp>[Crispin Spreadsheet.xlsx]OEI!R751C32</stp>
        <tr r="AF751" s="2"/>
      </tp>
      <tp>
        <v>1.2302999999999999</v>
        <stp/>
        <stp>##V3_BDPV12</stp>
        <stp>EURUSD Curncy</stp>
        <stp>PX_YEST_CLOSE</stp>
        <stp>[Crispin Spreadsheet.xlsx]OEI!R759C32</stp>
        <tr r="AF759" s="2"/>
      </tp>
      <tp>
        <v>1.2302999999999999</v>
        <stp/>
        <stp>##V3_BDPV12</stp>
        <stp>EURUSD Curncy</stp>
        <stp>PX_YEST_CLOSE</stp>
        <stp>[Crispin Spreadsheet.xlsx]OEI!R758C32</stp>
        <tr r="AF758" s="2"/>
      </tp>
      <tp>
        <v>1.2302999999999999</v>
        <stp/>
        <stp>##V3_BDPV12</stp>
        <stp>EURUSD Curncy</stp>
        <stp>PX_YEST_CLOSE</stp>
        <stp>[Crispin Spreadsheet.xlsx]OEI!R767C32</stp>
        <tr r="AF767" s="2"/>
      </tp>
      <tp>
        <v>1.2302999999999999</v>
        <stp/>
        <stp>##V3_BDPV12</stp>
        <stp>EURUSD Curncy</stp>
        <stp>PX_YEST_CLOSE</stp>
        <stp>[Crispin Spreadsheet.xlsx]OEI!R766C32</stp>
        <tr r="AF766" s="2"/>
      </tp>
      <tp>
        <v>1.2302999999999999</v>
        <stp/>
        <stp>##V3_BDPV12</stp>
        <stp>EURUSD Curncy</stp>
        <stp>PX_YEST_CLOSE</stp>
        <stp>[Crispin Spreadsheet.xlsx]OEI!R763C32</stp>
        <tr r="AF763" s="2"/>
      </tp>
      <tp>
        <v>1.2302999999999999</v>
        <stp/>
        <stp>##V3_BDPV12</stp>
        <stp>EURUSD Curncy</stp>
        <stp>PX_YEST_CLOSE</stp>
        <stp>[Crispin Spreadsheet.xlsx]OEI!R768C32</stp>
        <tr r="AF768" s="2"/>
      </tp>
      <tp>
        <v>1.2302999999999999</v>
        <stp/>
        <stp>##V3_BDPV12</stp>
        <stp>EURUSD Curncy</stp>
        <stp>PX_YEST_CLOSE</stp>
        <stp>[Crispin Spreadsheet.xlsx]OEI!R775C32</stp>
        <tr r="AF775" s="2"/>
      </tp>
      <tp>
        <v>1.2302999999999999</v>
        <stp/>
        <stp>##V3_BDPV12</stp>
        <stp>EURUSD Curncy</stp>
        <stp>PX_YEST_CLOSE</stp>
        <stp>[Crispin Spreadsheet.xlsx]OEI!R773C32</stp>
        <tr r="AF773" s="2"/>
      </tp>
      <tp>
        <v>1.2302999999999999</v>
        <stp/>
        <stp>##V3_BDPV12</stp>
        <stp>EURUSD Curncy</stp>
        <stp>PX_YEST_CLOSE</stp>
        <stp>[Crispin Spreadsheet.xlsx]OEI!R772C32</stp>
        <tr r="AF772" s="2"/>
      </tp>
      <tp>
        <v>1.2302999999999999</v>
        <stp/>
        <stp>##V3_BDPV12</stp>
        <stp>EURUSD Curncy</stp>
        <stp>PX_YEST_CLOSE</stp>
        <stp>[Crispin Spreadsheet.xlsx]OEI!R771C32</stp>
        <tr r="AF771" s="2"/>
      </tp>
      <tp>
        <v>1.2302999999999999</v>
        <stp/>
        <stp>##V3_BDPV12</stp>
        <stp>EURUSD Curncy</stp>
        <stp>PX_YEST_CLOSE</stp>
        <stp>[Crispin Spreadsheet.xlsx]OEI!R770C32</stp>
        <tr r="AF770" s="2"/>
      </tp>
      <tp>
        <v>1.2302999999999999</v>
        <stp/>
        <stp>##V3_BDPV12</stp>
        <stp>EURUSD Curncy</stp>
        <stp>PX_YEST_CLOSE</stp>
        <stp>[Crispin Spreadsheet.xlsx]OEI!R779C32</stp>
        <tr r="AF779" s="2"/>
      </tp>
      <tp>
        <v>1.2302999999999999</v>
        <stp/>
        <stp>##V3_BDPV12</stp>
        <stp>EURUSD Curncy</stp>
        <stp>PX_YEST_CLOSE</stp>
        <stp>[Crispin Spreadsheet.xlsx]OEI!R778C32</stp>
        <tr r="AF778" s="2"/>
      </tp>
      <tp>
        <v>1.2302999999999999</v>
        <stp/>
        <stp>##V3_BDPV12</stp>
        <stp>EURUSD Curncy</stp>
        <stp>PX_YEST_CLOSE</stp>
        <stp>[Crispin Spreadsheet.xlsx]OEI!R687C32</stp>
        <tr r="AF687" s="2"/>
      </tp>
      <tp>
        <v>1.2302999999999999</v>
        <stp/>
        <stp>##V3_BDPV12</stp>
        <stp>EURUSD Curncy</stp>
        <stp>PX_YEST_CLOSE</stp>
        <stp>[Crispin Spreadsheet.xlsx]OEI!R686C32</stp>
        <tr r="AF686" s="2"/>
      </tp>
      <tp>
        <v>1.2302999999999999</v>
        <stp/>
        <stp>##V3_BDPV12</stp>
        <stp>EURUSD Curncy</stp>
        <stp>PX_YEST_CLOSE</stp>
        <stp>[Crispin Spreadsheet.xlsx]OEI!R685C32</stp>
        <tr r="AF685" s="2"/>
      </tp>
      <tp>
        <v>1.2302999999999999</v>
        <stp/>
        <stp>##V3_BDPV12</stp>
        <stp>EURUSD Curncy</stp>
        <stp>PX_YEST_CLOSE</stp>
        <stp>[Crispin Spreadsheet.xlsx]OEI!R684C32</stp>
        <tr r="AF684" s="2"/>
      </tp>
      <tp>
        <v>1.2302999999999999</v>
        <stp/>
        <stp>##V3_BDPV12</stp>
        <stp>EURUSD Curncy</stp>
        <stp>PX_YEST_CLOSE</stp>
        <stp>[Crispin Spreadsheet.xlsx]OEI!R683C32</stp>
        <tr r="AF683" s="2"/>
      </tp>
      <tp>
        <v>1.2302999999999999</v>
        <stp/>
        <stp>##V3_BDPV12</stp>
        <stp>EURUSD Curncy</stp>
        <stp>PX_YEST_CLOSE</stp>
        <stp>[Crispin Spreadsheet.xlsx]OEI!R682C32</stp>
        <tr r="AF682" s="2"/>
      </tp>
      <tp>
        <v>1.2302999999999999</v>
        <stp/>
        <stp>##V3_BDPV12</stp>
        <stp>EURUSD Curncy</stp>
        <stp>PX_YEST_CLOSE</stp>
        <stp>[Crispin Spreadsheet.xlsx]OEI!R681C32</stp>
        <tr r="AF681" s="2"/>
      </tp>
      <tp>
        <v>1.2302999999999999</v>
        <stp/>
        <stp>##V3_BDPV12</stp>
        <stp>EURUSD Curncy</stp>
        <stp>PX_YEST_CLOSE</stp>
        <stp>[Crispin Spreadsheet.xlsx]OEI!R680C32</stp>
        <tr r="AF680" s="2"/>
      </tp>
      <tp>
        <v>1.2302999999999999</v>
        <stp/>
        <stp>##V3_BDPV12</stp>
        <stp>EURUSD Curncy</stp>
        <stp>PX_YEST_CLOSE</stp>
        <stp>[Crispin Spreadsheet.xlsx]OEI!R689C32</stp>
        <tr r="AF689" s="2"/>
      </tp>
      <tp>
        <v>1.2302999999999999</v>
        <stp/>
        <stp>##V3_BDPV12</stp>
        <stp>EURUSD Curncy</stp>
        <stp>PX_YEST_CLOSE</stp>
        <stp>[Crispin Spreadsheet.xlsx]OEI!R688C32</stp>
        <tr r="AF688" s="2"/>
      </tp>
      <tp>
        <v>1.2302999999999999</v>
        <stp/>
        <stp>##V3_BDPV12</stp>
        <stp>EURUSD Curncy</stp>
        <stp>PX_YEST_CLOSE</stp>
        <stp>[Crispin Spreadsheet.xlsx]OEI!R697C32</stp>
        <tr r="AF697" s="2"/>
      </tp>
      <tp>
        <v>1.2302999999999999</v>
        <stp/>
        <stp>##V3_BDPV12</stp>
        <stp>EURUSD Curncy</stp>
        <stp>PX_YEST_CLOSE</stp>
        <stp>[Crispin Spreadsheet.xlsx]OEI!R696C32</stp>
        <tr r="AF696" s="2"/>
      </tp>
      <tp>
        <v>1.2302999999999999</v>
        <stp/>
        <stp>##V3_BDPV12</stp>
        <stp>EURUSD Curncy</stp>
        <stp>PX_YEST_CLOSE</stp>
        <stp>[Crispin Spreadsheet.xlsx]OEI!R695C32</stp>
        <tr r="AF695" s="2"/>
      </tp>
      <tp>
        <v>1.2302999999999999</v>
        <stp/>
        <stp>##V3_BDPV12</stp>
        <stp>EURUSD Curncy</stp>
        <stp>PX_YEST_CLOSE</stp>
        <stp>[Crispin Spreadsheet.xlsx]OEI!R694C32</stp>
        <tr r="AF694" s="2"/>
      </tp>
      <tp>
        <v>1.2302999999999999</v>
        <stp/>
        <stp>##V3_BDPV12</stp>
        <stp>EURUSD Curncy</stp>
        <stp>PX_YEST_CLOSE</stp>
        <stp>[Crispin Spreadsheet.xlsx]OEI!R693C32</stp>
        <tr r="AF693" s="2"/>
      </tp>
      <tp>
        <v>1.2302999999999999</v>
        <stp/>
        <stp>##V3_BDPV12</stp>
        <stp>EURUSD Curncy</stp>
        <stp>PX_YEST_CLOSE</stp>
        <stp>[Crispin Spreadsheet.xlsx]OEI!R692C32</stp>
        <tr r="AF692" s="2"/>
      </tp>
      <tp>
        <v>1.2302999999999999</v>
        <stp/>
        <stp>##V3_BDPV12</stp>
        <stp>EURUSD Curncy</stp>
        <stp>PX_YEST_CLOSE</stp>
        <stp>[Crispin Spreadsheet.xlsx]OEI!R691C32</stp>
        <tr r="AF691" s="2"/>
      </tp>
      <tp>
        <v>1.2302999999999999</v>
        <stp/>
        <stp>##V3_BDPV12</stp>
        <stp>EURUSD Curncy</stp>
        <stp>PX_YEST_CLOSE</stp>
        <stp>[Crispin Spreadsheet.xlsx]OEI!R690C32</stp>
        <tr r="AF690" s="2"/>
      </tp>
      <tp>
        <v>1.2302999999999999</v>
        <stp/>
        <stp>##V3_BDPV12</stp>
        <stp>EURUSD Curncy</stp>
        <stp>PX_YEST_CLOSE</stp>
        <stp>[Crispin Spreadsheet.xlsx]OEI!R699C32</stp>
        <tr r="AF699" s="2"/>
      </tp>
      <tp>
        <v>1.2302999999999999</v>
        <stp/>
        <stp>##V3_BDPV12</stp>
        <stp>EURUSD Curncy</stp>
        <stp>PX_YEST_CLOSE</stp>
        <stp>[Crispin Spreadsheet.xlsx]OEI!R698C32</stp>
        <tr r="AF698" s="2"/>
      </tp>
      <tp>
        <v>1.2302999999999999</v>
        <stp/>
        <stp>##V3_BDPV12</stp>
        <stp>EURUSD Curncy</stp>
        <stp>PX_YEST_CLOSE</stp>
        <stp>[Crispin Spreadsheet.xlsx]OEI!R607C32</stp>
        <tr r="AF607" s="2"/>
      </tp>
      <tp>
        <v>1.2302999999999999</v>
        <stp/>
        <stp>##V3_BDPV12</stp>
        <stp>EURUSD Curncy</stp>
        <stp>PX_YEST_CLOSE</stp>
        <stp>[Crispin Spreadsheet.xlsx]OEI!R606C32</stp>
        <tr r="AF606" s="2"/>
      </tp>
      <tp>
        <v>1.2302999999999999</v>
        <stp/>
        <stp>##V3_BDPV12</stp>
        <stp>EURUSD Curncy</stp>
        <stp>PX_YEST_CLOSE</stp>
        <stp>[Crispin Spreadsheet.xlsx]OEI!R605C32</stp>
        <tr r="AF605" s="2"/>
      </tp>
      <tp>
        <v>1.2302999999999999</v>
        <stp/>
        <stp>##V3_BDPV12</stp>
        <stp>EURUSD Curncy</stp>
        <stp>PX_YEST_CLOSE</stp>
        <stp>[Crispin Spreadsheet.xlsx]OEI!R604C32</stp>
        <tr r="AF604" s="2"/>
      </tp>
      <tp>
        <v>1.2302999999999999</v>
        <stp/>
        <stp>##V3_BDPV12</stp>
        <stp>EURUSD Curncy</stp>
        <stp>PX_YEST_CLOSE</stp>
        <stp>[Crispin Spreadsheet.xlsx]OEI!R603C32</stp>
        <tr r="AF603" s="2"/>
      </tp>
      <tp>
        <v>1.2302999999999999</v>
        <stp/>
        <stp>##V3_BDPV12</stp>
        <stp>EURUSD Curncy</stp>
        <stp>PX_YEST_CLOSE</stp>
        <stp>[Crispin Spreadsheet.xlsx]OEI!R602C32</stp>
        <tr r="AF602" s="2"/>
      </tp>
      <tp>
        <v>1.2302999999999999</v>
        <stp/>
        <stp>##V3_BDPV12</stp>
        <stp>EURUSD Curncy</stp>
        <stp>PX_YEST_CLOSE</stp>
        <stp>[Crispin Spreadsheet.xlsx]OEI!R601C32</stp>
        <tr r="AF601" s="2"/>
      </tp>
      <tp>
        <v>1.2302999999999999</v>
        <stp/>
        <stp>##V3_BDPV12</stp>
        <stp>EURUSD Curncy</stp>
        <stp>PX_YEST_CLOSE</stp>
        <stp>[Crispin Spreadsheet.xlsx]OEI!R600C32</stp>
        <tr r="AF600" s="2"/>
      </tp>
      <tp>
        <v>1.2302999999999999</v>
        <stp/>
        <stp>##V3_BDPV12</stp>
        <stp>EURUSD Curncy</stp>
        <stp>PX_YEST_CLOSE</stp>
        <stp>[Crispin Spreadsheet.xlsx]OEI!R609C32</stp>
        <tr r="AF609" s="2"/>
      </tp>
      <tp>
        <v>1.2302999999999999</v>
        <stp/>
        <stp>##V3_BDPV12</stp>
        <stp>EURUSD Curncy</stp>
        <stp>PX_YEST_CLOSE</stp>
        <stp>[Crispin Spreadsheet.xlsx]OEI!R608C32</stp>
        <tr r="AF608" s="2"/>
      </tp>
      <tp>
        <v>1.2302999999999999</v>
        <stp/>
        <stp>##V3_BDPV12</stp>
        <stp>EURUSD Curncy</stp>
        <stp>PX_YEST_CLOSE</stp>
        <stp>[Crispin Spreadsheet.xlsx]OEI!R617C32</stp>
        <tr r="AF617" s="2"/>
      </tp>
      <tp>
        <v>1.2302999999999999</v>
        <stp/>
        <stp>##V3_BDPV12</stp>
        <stp>EURUSD Curncy</stp>
        <stp>PX_YEST_CLOSE</stp>
        <stp>[Crispin Spreadsheet.xlsx]OEI!R616C32</stp>
        <tr r="AF616" s="2"/>
      </tp>
      <tp>
        <v>1.2302999999999999</v>
        <stp/>
        <stp>##V3_BDPV12</stp>
        <stp>EURUSD Curncy</stp>
        <stp>PX_YEST_CLOSE</stp>
        <stp>[Crispin Spreadsheet.xlsx]OEI!R615C32</stp>
        <tr r="AF615" s="2"/>
      </tp>
      <tp>
        <v>1.2302999999999999</v>
        <stp/>
        <stp>##V3_BDPV12</stp>
        <stp>EURUSD Curncy</stp>
        <stp>PX_YEST_CLOSE</stp>
        <stp>[Crispin Spreadsheet.xlsx]OEI!R614C32</stp>
        <tr r="AF614" s="2"/>
      </tp>
      <tp>
        <v>1.2302999999999999</v>
        <stp/>
        <stp>##V3_BDPV12</stp>
        <stp>EURUSD Curncy</stp>
        <stp>PX_YEST_CLOSE</stp>
        <stp>[Crispin Spreadsheet.xlsx]OEI!R613C32</stp>
        <tr r="AF613" s="2"/>
      </tp>
      <tp>
        <v>1.2302999999999999</v>
        <stp/>
        <stp>##V3_BDPV12</stp>
        <stp>EURUSD Curncy</stp>
        <stp>PX_YEST_CLOSE</stp>
        <stp>[Crispin Spreadsheet.xlsx]OEI!R612C32</stp>
        <tr r="AF612" s="2"/>
      </tp>
      <tp>
        <v>1.2302999999999999</v>
        <stp/>
        <stp>##V3_BDPV12</stp>
        <stp>EURUSD Curncy</stp>
        <stp>PX_YEST_CLOSE</stp>
        <stp>[Crispin Spreadsheet.xlsx]OEI!R611C32</stp>
        <tr r="AF611" s="2"/>
      </tp>
      <tp>
        <v>1.2302999999999999</v>
        <stp/>
        <stp>##V3_BDPV12</stp>
        <stp>EURUSD Curncy</stp>
        <stp>PX_YEST_CLOSE</stp>
        <stp>[Crispin Spreadsheet.xlsx]OEI!R610C32</stp>
        <tr r="AF610" s="2"/>
      </tp>
      <tp>
        <v>1.2302999999999999</v>
        <stp/>
        <stp>##V3_BDPV12</stp>
        <stp>EURUSD Curncy</stp>
        <stp>PX_YEST_CLOSE</stp>
        <stp>[Crispin Spreadsheet.xlsx]OEI!R619C32</stp>
        <tr r="AF619" s="2"/>
      </tp>
      <tp>
        <v>1.2302999999999999</v>
        <stp/>
        <stp>##V3_BDPV12</stp>
        <stp>EURUSD Curncy</stp>
        <stp>PX_YEST_CLOSE</stp>
        <stp>[Crispin Spreadsheet.xlsx]OEI!R618C32</stp>
        <tr r="AF618" s="2"/>
      </tp>
      <tp>
        <v>1.2302999999999999</v>
        <stp/>
        <stp>##V3_BDPV12</stp>
        <stp>EURUSD Curncy</stp>
        <stp>PX_YEST_CLOSE</stp>
        <stp>[Crispin Spreadsheet.xlsx]OEI!R627C32</stp>
        <tr r="AF627" s="2"/>
      </tp>
      <tp>
        <v>1.2302999999999999</v>
        <stp/>
        <stp>##V3_BDPV12</stp>
        <stp>EURUSD Curncy</stp>
        <stp>PX_YEST_CLOSE</stp>
        <stp>[Crispin Spreadsheet.xlsx]OEI!R626C32</stp>
        <tr r="AF626" s="2"/>
      </tp>
      <tp>
        <v>1.2302999999999999</v>
        <stp/>
        <stp>##V3_BDPV12</stp>
        <stp>EURUSD Curncy</stp>
        <stp>PX_YEST_CLOSE</stp>
        <stp>[Crispin Spreadsheet.xlsx]OEI!R625C32</stp>
        <tr r="AF625" s="2"/>
      </tp>
      <tp>
        <v>1.2302999999999999</v>
        <stp/>
        <stp>##V3_BDPV12</stp>
        <stp>EURUSD Curncy</stp>
        <stp>PX_YEST_CLOSE</stp>
        <stp>[Crispin Spreadsheet.xlsx]OEI!R624C32</stp>
        <tr r="AF624" s="2"/>
      </tp>
      <tp>
        <v>1.2302999999999999</v>
        <stp/>
        <stp>##V3_BDPV12</stp>
        <stp>EURUSD Curncy</stp>
        <stp>PX_YEST_CLOSE</stp>
        <stp>[Crispin Spreadsheet.xlsx]OEI!R623C32</stp>
        <tr r="AF623" s="2"/>
      </tp>
      <tp>
        <v>1.2302999999999999</v>
        <stp/>
        <stp>##V3_BDPV12</stp>
        <stp>EURUSD Curncy</stp>
        <stp>PX_YEST_CLOSE</stp>
        <stp>[Crispin Spreadsheet.xlsx]OEI!R622C32</stp>
        <tr r="AF622" s="2"/>
      </tp>
      <tp>
        <v>1.2302999999999999</v>
        <stp/>
        <stp>##V3_BDPV12</stp>
        <stp>EURUSD Curncy</stp>
        <stp>PX_YEST_CLOSE</stp>
        <stp>[Crispin Spreadsheet.xlsx]OEI!R621C32</stp>
        <tr r="AF621" s="2"/>
      </tp>
      <tp>
        <v>1.2302999999999999</v>
        <stp/>
        <stp>##V3_BDPV12</stp>
        <stp>EURUSD Curncy</stp>
        <stp>PX_YEST_CLOSE</stp>
        <stp>[Crispin Spreadsheet.xlsx]OEI!R620C32</stp>
        <tr r="AF620" s="2"/>
      </tp>
      <tp>
        <v>1.2302999999999999</v>
        <stp/>
        <stp>##V3_BDPV12</stp>
        <stp>EURUSD Curncy</stp>
        <stp>PX_YEST_CLOSE</stp>
        <stp>[Crispin Spreadsheet.xlsx]OEI!R629C32</stp>
        <tr r="AF629" s="2"/>
      </tp>
      <tp>
        <v>1.2302999999999999</v>
        <stp/>
        <stp>##V3_BDPV12</stp>
        <stp>EURUSD Curncy</stp>
        <stp>PX_YEST_CLOSE</stp>
        <stp>[Crispin Spreadsheet.xlsx]OEI!R628C32</stp>
        <tr r="AF628" s="2"/>
      </tp>
      <tp>
        <v>1.2302999999999999</v>
        <stp/>
        <stp>##V3_BDPV12</stp>
        <stp>EURUSD Curncy</stp>
        <stp>PX_YEST_CLOSE</stp>
        <stp>[Crispin Spreadsheet.xlsx]OEI!R637C32</stp>
        <tr r="AF637" s="2"/>
      </tp>
      <tp>
        <v>1.2302999999999999</v>
        <stp/>
        <stp>##V3_BDPV12</stp>
        <stp>EURUSD Curncy</stp>
        <stp>PX_YEST_CLOSE</stp>
        <stp>[Crispin Spreadsheet.xlsx]OEI!R636C32</stp>
        <tr r="AF636" s="2"/>
      </tp>
      <tp>
        <v>1.2302999999999999</v>
        <stp/>
        <stp>##V3_BDPV12</stp>
        <stp>EURUSD Curncy</stp>
        <stp>PX_YEST_CLOSE</stp>
        <stp>[Crispin Spreadsheet.xlsx]OEI!R635C32</stp>
        <tr r="AF635" s="2"/>
      </tp>
      <tp>
        <v>1.2302999999999999</v>
        <stp/>
        <stp>##V3_BDPV12</stp>
        <stp>EURUSD Curncy</stp>
        <stp>PX_YEST_CLOSE</stp>
        <stp>[Crispin Spreadsheet.xlsx]OEI!R634C32</stp>
        <tr r="AF634" s="2"/>
      </tp>
      <tp>
        <v>1.2302999999999999</v>
        <stp/>
        <stp>##V3_BDPV12</stp>
        <stp>EURUSD Curncy</stp>
        <stp>PX_YEST_CLOSE</stp>
        <stp>[Crispin Spreadsheet.xlsx]OEI!R633C32</stp>
        <tr r="AF633" s="2"/>
      </tp>
      <tp>
        <v>1.2302999999999999</v>
        <stp/>
        <stp>##V3_BDPV12</stp>
        <stp>EURUSD Curncy</stp>
        <stp>PX_YEST_CLOSE</stp>
        <stp>[Crispin Spreadsheet.xlsx]OEI!R632C32</stp>
        <tr r="AF632" s="2"/>
      </tp>
      <tp>
        <v>1.2302999999999999</v>
        <stp/>
        <stp>##V3_BDPV12</stp>
        <stp>EURUSD Curncy</stp>
        <stp>PX_YEST_CLOSE</stp>
        <stp>[Crispin Spreadsheet.xlsx]OEI!R631C32</stp>
        <tr r="AF631" s="2"/>
      </tp>
      <tp>
        <v>1.2302999999999999</v>
        <stp/>
        <stp>##V3_BDPV12</stp>
        <stp>EURUSD Curncy</stp>
        <stp>PX_YEST_CLOSE</stp>
        <stp>[Crispin Spreadsheet.xlsx]OEI!R630C32</stp>
        <tr r="AF630" s="2"/>
      </tp>
      <tp>
        <v>1.2302999999999999</v>
        <stp/>
        <stp>##V3_BDPV12</stp>
        <stp>EURUSD Curncy</stp>
        <stp>PX_YEST_CLOSE</stp>
        <stp>[Crispin Spreadsheet.xlsx]OEI!R639C32</stp>
        <tr r="AF639" s="2"/>
      </tp>
      <tp>
        <v>1.2302999999999999</v>
        <stp/>
        <stp>##V3_BDPV12</stp>
        <stp>EURUSD Curncy</stp>
        <stp>PX_YEST_CLOSE</stp>
        <stp>[Crispin Spreadsheet.xlsx]OEI!R638C32</stp>
        <tr r="AF638" s="2"/>
      </tp>
      <tp>
        <v>1.2302999999999999</v>
        <stp/>
        <stp>##V3_BDPV12</stp>
        <stp>EURUSD Curncy</stp>
        <stp>PX_YEST_CLOSE</stp>
        <stp>[Crispin Spreadsheet.xlsx]OEI!R647C32</stp>
        <tr r="AF647" s="2"/>
      </tp>
      <tp>
        <v>1.2302999999999999</v>
        <stp/>
        <stp>##V3_BDPV12</stp>
        <stp>EURUSD Curncy</stp>
        <stp>PX_YEST_CLOSE</stp>
        <stp>[Crispin Spreadsheet.xlsx]OEI!R646C32</stp>
        <tr r="AF646" s="2"/>
      </tp>
      <tp>
        <v>1.2302999999999999</v>
        <stp/>
        <stp>##V3_BDPV12</stp>
        <stp>EURUSD Curncy</stp>
        <stp>PX_YEST_CLOSE</stp>
        <stp>[Crispin Spreadsheet.xlsx]OEI!R645C32</stp>
        <tr r="AF645" s="2"/>
      </tp>
      <tp>
        <v>1.2302999999999999</v>
        <stp/>
        <stp>##V3_BDPV12</stp>
        <stp>EURUSD Curncy</stp>
        <stp>PX_YEST_CLOSE</stp>
        <stp>[Crispin Spreadsheet.xlsx]OEI!R644C32</stp>
        <tr r="AF644" s="2"/>
      </tp>
      <tp>
        <v>1.2302999999999999</v>
        <stp/>
        <stp>##V3_BDPV12</stp>
        <stp>EURUSD Curncy</stp>
        <stp>PX_YEST_CLOSE</stp>
        <stp>[Crispin Spreadsheet.xlsx]OEI!R643C32</stp>
        <tr r="AF643" s="2"/>
      </tp>
      <tp>
        <v>1.2302999999999999</v>
        <stp/>
        <stp>##V3_BDPV12</stp>
        <stp>EURUSD Curncy</stp>
        <stp>PX_YEST_CLOSE</stp>
        <stp>[Crispin Spreadsheet.xlsx]OEI!R642C32</stp>
        <tr r="AF642" s="2"/>
      </tp>
      <tp>
        <v>1.2302999999999999</v>
        <stp/>
        <stp>##V3_BDPV12</stp>
        <stp>EURUSD Curncy</stp>
        <stp>PX_YEST_CLOSE</stp>
        <stp>[Crispin Spreadsheet.xlsx]OEI!R641C32</stp>
        <tr r="AF641" s="2"/>
      </tp>
      <tp>
        <v>1.2302999999999999</v>
        <stp/>
        <stp>##V3_BDPV12</stp>
        <stp>EURUSD Curncy</stp>
        <stp>PX_YEST_CLOSE</stp>
        <stp>[Crispin Spreadsheet.xlsx]OEI!R640C32</stp>
        <tr r="AF640" s="2"/>
      </tp>
      <tp>
        <v>1.2302999999999999</v>
        <stp/>
        <stp>##V3_BDPV12</stp>
        <stp>EURUSD Curncy</stp>
        <stp>PX_YEST_CLOSE</stp>
        <stp>[Crispin Spreadsheet.xlsx]OEI!R649C32</stp>
        <tr r="AF649" s="2"/>
      </tp>
      <tp>
        <v>1.2302999999999999</v>
        <stp/>
        <stp>##V3_BDPV12</stp>
        <stp>EURUSD Curncy</stp>
        <stp>PX_YEST_CLOSE</stp>
        <stp>[Crispin Spreadsheet.xlsx]OEI!R648C32</stp>
        <tr r="AF648" s="2"/>
      </tp>
      <tp>
        <v>1.2302999999999999</v>
        <stp/>
        <stp>##V3_BDPV12</stp>
        <stp>EURUSD Curncy</stp>
        <stp>PX_YEST_CLOSE</stp>
        <stp>[Crispin Spreadsheet.xlsx]OEI!R657C32</stp>
        <tr r="AF657" s="2"/>
      </tp>
      <tp>
        <v>1.2302999999999999</v>
        <stp/>
        <stp>##V3_BDPV12</stp>
        <stp>EURUSD Curncy</stp>
        <stp>PX_YEST_CLOSE</stp>
        <stp>[Crispin Spreadsheet.xlsx]OEI!R656C32</stp>
        <tr r="AF656" s="2"/>
      </tp>
      <tp>
        <v>1.2302999999999999</v>
        <stp/>
        <stp>##V3_BDPV12</stp>
        <stp>EURUSD Curncy</stp>
        <stp>PX_YEST_CLOSE</stp>
        <stp>[Crispin Spreadsheet.xlsx]OEI!R655C32</stp>
        <tr r="AF655" s="2"/>
      </tp>
      <tp>
        <v>1.2302999999999999</v>
        <stp/>
        <stp>##V3_BDPV12</stp>
        <stp>EURUSD Curncy</stp>
        <stp>PX_YEST_CLOSE</stp>
        <stp>[Crispin Spreadsheet.xlsx]OEI!R654C32</stp>
        <tr r="AF654" s="2"/>
      </tp>
      <tp>
        <v>1.2302999999999999</v>
        <stp/>
        <stp>##V3_BDPV12</stp>
        <stp>EURUSD Curncy</stp>
        <stp>PX_YEST_CLOSE</stp>
        <stp>[Crispin Spreadsheet.xlsx]OEI!R653C32</stp>
        <tr r="AF653" s="2"/>
      </tp>
      <tp>
        <v>1.2302999999999999</v>
        <stp/>
        <stp>##V3_BDPV12</stp>
        <stp>EURUSD Curncy</stp>
        <stp>PX_YEST_CLOSE</stp>
        <stp>[Crispin Spreadsheet.xlsx]OEI!R652C32</stp>
        <tr r="AF652" s="2"/>
      </tp>
      <tp>
        <v>1.2302999999999999</v>
        <stp/>
        <stp>##V3_BDPV12</stp>
        <stp>EURUSD Curncy</stp>
        <stp>PX_YEST_CLOSE</stp>
        <stp>[Crispin Spreadsheet.xlsx]OEI!R651C32</stp>
        <tr r="AF651" s="2"/>
      </tp>
      <tp>
        <v>1.2302999999999999</v>
        <stp/>
        <stp>##V3_BDPV12</stp>
        <stp>EURUSD Curncy</stp>
        <stp>PX_YEST_CLOSE</stp>
        <stp>[Crispin Spreadsheet.xlsx]OEI!R650C32</stp>
        <tr r="AF650" s="2"/>
      </tp>
      <tp>
        <v>1.2302999999999999</v>
        <stp/>
        <stp>##V3_BDPV12</stp>
        <stp>EURUSD Curncy</stp>
        <stp>PX_YEST_CLOSE</stp>
        <stp>[Crispin Spreadsheet.xlsx]OEI!R659C32</stp>
        <tr r="AF659" s="2"/>
      </tp>
      <tp>
        <v>1.2302999999999999</v>
        <stp/>
        <stp>##V3_BDPV12</stp>
        <stp>EURUSD Curncy</stp>
        <stp>PX_YEST_CLOSE</stp>
        <stp>[Crispin Spreadsheet.xlsx]OEI!R658C32</stp>
        <tr r="AF658" s="2"/>
      </tp>
      <tp>
        <v>1.2302999999999999</v>
        <stp/>
        <stp>##V3_BDPV12</stp>
        <stp>EURUSD Curncy</stp>
        <stp>PX_YEST_CLOSE</stp>
        <stp>[Crispin Spreadsheet.xlsx]OEI!R667C32</stp>
        <tr r="AF667" s="2"/>
      </tp>
      <tp>
        <v>1.2302999999999999</v>
        <stp/>
        <stp>##V3_BDPV12</stp>
        <stp>EURUSD Curncy</stp>
        <stp>PX_YEST_CLOSE</stp>
        <stp>[Crispin Spreadsheet.xlsx]OEI!R666C32</stp>
        <tr r="AF666" s="2"/>
      </tp>
      <tp>
        <v>1.2302999999999999</v>
        <stp/>
        <stp>##V3_BDPV12</stp>
        <stp>EURUSD Curncy</stp>
        <stp>PX_YEST_CLOSE</stp>
        <stp>[Crispin Spreadsheet.xlsx]OEI!R665C32</stp>
        <tr r="AF665" s="2"/>
      </tp>
      <tp>
        <v>1.2302999999999999</v>
        <stp/>
        <stp>##V3_BDPV12</stp>
        <stp>EURUSD Curncy</stp>
        <stp>PX_YEST_CLOSE</stp>
        <stp>[Crispin Spreadsheet.xlsx]OEI!R664C32</stp>
        <tr r="AF664" s="2"/>
      </tp>
      <tp>
        <v>1.2302999999999999</v>
        <stp/>
        <stp>##V3_BDPV12</stp>
        <stp>EURUSD Curncy</stp>
        <stp>PX_YEST_CLOSE</stp>
        <stp>[Crispin Spreadsheet.xlsx]OEI!R663C32</stp>
        <tr r="AF663" s="2"/>
      </tp>
      <tp>
        <v>1.2302999999999999</v>
        <stp/>
        <stp>##V3_BDPV12</stp>
        <stp>EURUSD Curncy</stp>
        <stp>PX_YEST_CLOSE</stp>
        <stp>[Crispin Spreadsheet.xlsx]OEI!R662C32</stp>
        <tr r="AF662" s="2"/>
      </tp>
      <tp>
        <v>1.2302999999999999</v>
        <stp/>
        <stp>##V3_BDPV12</stp>
        <stp>EURUSD Curncy</stp>
        <stp>PX_YEST_CLOSE</stp>
        <stp>[Crispin Spreadsheet.xlsx]OEI!R661C32</stp>
        <tr r="AF661" s="2"/>
      </tp>
      <tp>
        <v>1.2302999999999999</v>
        <stp/>
        <stp>##V3_BDPV12</stp>
        <stp>EURUSD Curncy</stp>
        <stp>PX_YEST_CLOSE</stp>
        <stp>[Crispin Spreadsheet.xlsx]OEI!R660C32</stp>
        <tr r="AF660" s="2"/>
      </tp>
      <tp>
        <v>1.2302999999999999</v>
        <stp/>
        <stp>##V3_BDPV12</stp>
        <stp>EURUSD Curncy</stp>
        <stp>PX_YEST_CLOSE</stp>
        <stp>[Crispin Spreadsheet.xlsx]OEI!R669C32</stp>
        <tr r="AF669" s="2"/>
      </tp>
      <tp>
        <v>1.2302999999999999</v>
        <stp/>
        <stp>##V3_BDPV12</stp>
        <stp>EURUSD Curncy</stp>
        <stp>PX_YEST_CLOSE</stp>
        <stp>[Crispin Spreadsheet.xlsx]OEI!R668C32</stp>
        <tr r="AF668" s="2"/>
      </tp>
      <tp>
        <v>1.2302999999999999</v>
        <stp/>
        <stp>##V3_BDPV12</stp>
        <stp>EURUSD Curncy</stp>
        <stp>PX_YEST_CLOSE</stp>
        <stp>[Crispin Spreadsheet.xlsx]OEI!R677C32</stp>
        <tr r="AF677" s="2"/>
      </tp>
      <tp>
        <v>1.2302999999999999</v>
        <stp/>
        <stp>##V3_BDPV12</stp>
        <stp>EURUSD Curncy</stp>
        <stp>PX_YEST_CLOSE</stp>
        <stp>[Crispin Spreadsheet.xlsx]OEI!R676C32</stp>
        <tr r="AF676" s="2"/>
      </tp>
      <tp>
        <v>1.2302999999999999</v>
        <stp/>
        <stp>##V3_BDPV12</stp>
        <stp>EURUSD Curncy</stp>
        <stp>PX_YEST_CLOSE</stp>
        <stp>[Crispin Spreadsheet.xlsx]OEI!R675C32</stp>
        <tr r="AF675" s="2"/>
      </tp>
      <tp>
        <v>1.2302999999999999</v>
        <stp/>
        <stp>##V3_BDPV12</stp>
        <stp>EURUSD Curncy</stp>
        <stp>PX_YEST_CLOSE</stp>
        <stp>[Crispin Spreadsheet.xlsx]OEI!R674C32</stp>
        <tr r="AF674" s="2"/>
      </tp>
      <tp>
        <v>1.2302999999999999</v>
        <stp/>
        <stp>##V3_BDPV12</stp>
        <stp>EURUSD Curncy</stp>
        <stp>PX_YEST_CLOSE</stp>
        <stp>[Crispin Spreadsheet.xlsx]OEI!R673C32</stp>
        <tr r="AF673" s="2"/>
      </tp>
      <tp>
        <v>1.2302999999999999</v>
        <stp/>
        <stp>##V3_BDPV12</stp>
        <stp>EURUSD Curncy</stp>
        <stp>PX_YEST_CLOSE</stp>
        <stp>[Crispin Spreadsheet.xlsx]OEI!R672C32</stp>
        <tr r="AF672" s="2"/>
      </tp>
      <tp>
        <v>1.2302999999999999</v>
        <stp/>
        <stp>##V3_BDPV12</stp>
        <stp>EURUSD Curncy</stp>
        <stp>PX_YEST_CLOSE</stp>
        <stp>[Crispin Spreadsheet.xlsx]OEI!R671C32</stp>
        <tr r="AF671" s="2"/>
      </tp>
      <tp>
        <v>1.2302999999999999</v>
        <stp/>
        <stp>##V3_BDPV12</stp>
        <stp>EURUSD Curncy</stp>
        <stp>PX_YEST_CLOSE</stp>
        <stp>[Crispin Spreadsheet.xlsx]OEI!R670C32</stp>
        <tr r="AF670" s="2"/>
      </tp>
      <tp>
        <v>1.2302999999999999</v>
        <stp/>
        <stp>##V3_BDPV12</stp>
        <stp>EURUSD Curncy</stp>
        <stp>PX_YEST_CLOSE</stp>
        <stp>[Crispin Spreadsheet.xlsx]OEI!R679C32</stp>
        <tr r="AF679" s="2"/>
      </tp>
      <tp>
        <v>1.2302999999999999</v>
        <stp/>
        <stp>##V3_BDPV12</stp>
        <stp>EURUSD Curncy</stp>
        <stp>PX_YEST_CLOSE</stp>
        <stp>[Crispin Spreadsheet.xlsx]OEI!R678C32</stp>
        <tr r="AF678" s="2"/>
      </tp>
      <tp>
        <v>1.2302999999999999</v>
        <stp/>
        <stp>##V3_BDPV12</stp>
        <stp>EURUSD Curncy</stp>
        <stp>PX_YEST_CLOSE</stp>
        <stp>[Crispin Spreadsheet.xlsx]OEI!R189C32</stp>
        <tr r="AF189" s="2"/>
      </tp>
      <tp>
        <v>10.151300000000001</v>
        <stp/>
        <stp>##V3_BDPV12</stp>
        <stp>EURSEK Curncy</stp>
        <stp>PX_YEST_CLOSE</stp>
        <stp>[Crispin Spreadsheet.xlsx]OEI!R782C32</stp>
        <tr r="AF782" s="2"/>
      </tp>
      <tp>
        <v>10.151300000000001</v>
        <stp/>
        <stp>##V3_BDPV12</stp>
        <stp>EURSEK Curncy</stp>
        <stp>PX_YEST_CLOSE</stp>
        <stp>[Crispin Spreadsheet.xlsx]OEI!R760C32</stp>
        <tr r="AF760" s="2"/>
      </tp>
      <tp>
        <v>10.151300000000001</v>
        <stp/>
        <stp>##V3_BDPV12</stp>
        <stp>EURSEK Curncy</stp>
        <stp>PX_YEST_CLOSE</stp>
        <stp>[Crispin Spreadsheet.xlsx]OEI!R762C32</stp>
        <tr r="AF762" s="2"/>
      </tp>
      <tp>
        <v>1.2302999999999999</v>
        <stp/>
        <stp>##V3_BDPV12</stp>
        <stp>EURUSD Curncy</stp>
        <stp>PX_YEST_CLOSE</stp>
        <stp>[Crispin Spreadsheet.xlsx]OEI!R325C32</stp>
        <tr r="AF325" s="2"/>
      </tp>
      <tp>
        <v>4.8376999999999999</v>
        <stp/>
        <stp>##V3_BDPV12</stp>
        <stp>EURTRY Curncy</stp>
        <stp>PX_YEST_CLOSE</stp>
        <stp>[Crispin Spreadsheet.xlsx]OEI!R394C32</stp>
        <tr r="AF394" s="2"/>
      </tp>
      <tp>
        <v>1.2302999999999999</v>
        <stp/>
        <stp>##V3_BDPV12</stp>
        <stp>EURUSD Curncy</stp>
        <stp>PX_YEST_CLOSE</stp>
        <stp>[Crispin Spreadsheet.xlsx]OEI!R213C32</stp>
        <tr r="AF213" s="2"/>
      </tp>
      <tp>
        <v>130.12</v>
        <stp/>
        <stp>##V3_BDPV12</stp>
        <stp>EURJPY Curncy</stp>
        <stp>PX_YEST_CLOSE</stp>
        <stp>[Crispin Spreadsheet.xlsx]OEI!R288C32</stp>
        <tr r="AF288" s="2"/>
      </tp>
      <tp>
        <v>130.12</v>
        <stp/>
        <stp>##V3_BDPV12</stp>
        <stp>EURJPY Curncy</stp>
        <stp>PX_YEST_CLOSE</stp>
        <stp>[Crispin Spreadsheet.xlsx]OEI!R282C32</stp>
        <tr r="AF282" s="2"/>
      </tp>
      <tp>
        <v>130.12</v>
        <stp/>
        <stp>##V3_BDPV12</stp>
        <stp>EURJPY Curncy</stp>
        <stp>PX_YEST_CLOSE</stp>
        <stp>[Crispin Spreadsheet.xlsx]OEI!R283C32</stp>
        <tr r="AF283" s="2"/>
      </tp>
      <tp>
        <v>130.12</v>
        <stp/>
        <stp>##V3_BDPV12</stp>
        <stp>EURJPY Curncy</stp>
        <stp>PX_YEST_CLOSE</stp>
        <stp>[Crispin Spreadsheet.xlsx]OEI!R280C32</stp>
        <tr r="AF280" s="2"/>
      </tp>
      <tp>
        <v>130.12</v>
        <stp/>
        <stp>##V3_BDPV12</stp>
        <stp>EURJPY Curncy</stp>
        <stp>PX_YEST_CLOSE</stp>
        <stp>[Crispin Spreadsheet.xlsx]OEI!R281C32</stp>
        <tr r="AF281" s="2"/>
      </tp>
      <tp>
        <v>130.12</v>
        <stp/>
        <stp>##V3_BDPV12</stp>
        <stp>EURJPY Curncy</stp>
        <stp>PX_YEST_CLOSE</stp>
        <stp>[Crispin Spreadsheet.xlsx]OEI!R286C32</stp>
        <tr r="AF286" s="2"/>
      </tp>
      <tp>
        <v>130.12</v>
        <stp/>
        <stp>##V3_BDPV12</stp>
        <stp>EURJPY Curncy</stp>
        <stp>PX_YEST_CLOSE</stp>
        <stp>[Crispin Spreadsheet.xlsx]OEI!R287C32</stp>
        <tr r="AF287" s="2"/>
      </tp>
      <tp>
        <v>130.12</v>
        <stp/>
        <stp>##V3_BDPV12</stp>
        <stp>EURJPY Curncy</stp>
        <stp>PX_YEST_CLOSE</stp>
        <stp>[Crispin Spreadsheet.xlsx]OEI!R284C32</stp>
        <tr r="AF284" s="2"/>
      </tp>
      <tp>
        <v>130.12</v>
        <stp/>
        <stp>##V3_BDPV12</stp>
        <stp>EURJPY Curncy</stp>
        <stp>PX_YEST_CLOSE</stp>
        <stp>[Crispin Spreadsheet.xlsx]OEI!R285C32</stp>
        <tr r="AF285" s="2"/>
      </tp>
      <tp>
        <v>130.12</v>
        <stp/>
        <stp>##V3_BDPV12</stp>
        <stp>EURJPY Curncy</stp>
        <stp>PX_YEST_CLOSE</stp>
        <stp>[Crispin Spreadsheet.xlsx]OEI!R238C32</stp>
        <tr r="AF238" s="2"/>
      </tp>
      <tp>
        <v>130.12</v>
        <stp/>
        <stp>##V3_BDPV12</stp>
        <stp>EURJPY Curncy</stp>
        <stp>PX_YEST_CLOSE</stp>
        <stp>[Crispin Spreadsheet.xlsx]OEI!R239C32</stp>
        <tr r="AF239" s="2"/>
      </tp>
      <tp>
        <v>130.12</v>
        <stp/>
        <stp>##V3_BDPV12</stp>
        <stp>EURJPY Curncy</stp>
        <stp>PX_YEST_CLOSE</stp>
        <stp>[Crispin Spreadsheet.xlsx]OEI!R278C32</stp>
        <tr r="AF278" s="2"/>
      </tp>
      <tp>
        <v>130.12</v>
        <stp/>
        <stp>##V3_BDPV12</stp>
        <stp>EURJPY Curncy</stp>
        <stp>PX_YEST_CLOSE</stp>
        <stp>[Crispin Spreadsheet.xlsx]OEI!R279C32</stp>
        <tr r="AF279" s="2"/>
      </tp>
      <tp>
        <v>130.12</v>
        <stp/>
        <stp>##V3_BDPV12</stp>
        <stp>EURJPY Curncy</stp>
        <stp>PX_YEST_CLOSE</stp>
        <stp>[Crispin Spreadsheet.xlsx]OEI!R272C32</stp>
        <tr r="AF272" s="2"/>
      </tp>
      <tp>
        <v>130.12</v>
        <stp/>
        <stp>##V3_BDPV12</stp>
        <stp>EURJPY Curncy</stp>
        <stp>PX_YEST_CLOSE</stp>
        <stp>[Crispin Spreadsheet.xlsx]OEI!R273C32</stp>
        <tr r="AF273" s="2"/>
      </tp>
      <tp>
        <v>130.12</v>
        <stp/>
        <stp>##V3_BDPV12</stp>
        <stp>EURJPY Curncy</stp>
        <stp>PX_YEST_CLOSE</stp>
        <stp>[Crispin Spreadsheet.xlsx]OEI!R270C32</stp>
        <tr r="AF270" s="2"/>
      </tp>
      <tp>
        <v>130.12</v>
        <stp/>
        <stp>##V3_BDPV12</stp>
        <stp>EURJPY Curncy</stp>
        <stp>PX_YEST_CLOSE</stp>
        <stp>[Crispin Spreadsheet.xlsx]OEI!R271C32</stp>
        <tr r="AF271" s="2"/>
      </tp>
      <tp>
        <v>130.12</v>
        <stp/>
        <stp>##V3_BDPV12</stp>
        <stp>EURJPY Curncy</stp>
        <stp>PX_YEST_CLOSE</stp>
        <stp>[Crispin Spreadsheet.xlsx]OEI!R276C32</stp>
        <tr r="AF276" s="2"/>
      </tp>
      <tp>
        <v>130.12</v>
        <stp/>
        <stp>##V3_BDPV12</stp>
        <stp>EURJPY Curncy</stp>
        <stp>PX_YEST_CLOSE</stp>
        <stp>[Crispin Spreadsheet.xlsx]OEI!R277C32</stp>
        <tr r="AF277" s="2"/>
      </tp>
      <tp>
        <v>130.12</v>
        <stp/>
        <stp>##V3_BDPV12</stp>
        <stp>EURJPY Curncy</stp>
        <stp>PX_YEST_CLOSE</stp>
        <stp>[Crispin Spreadsheet.xlsx]OEI!R274C32</stp>
        <tr r="AF274" s="2"/>
      </tp>
      <tp>
        <v>130.12</v>
        <stp/>
        <stp>##V3_BDPV12</stp>
        <stp>EURJPY Curncy</stp>
        <stp>PX_YEST_CLOSE</stp>
        <stp>[Crispin Spreadsheet.xlsx]OEI!R275C32</stp>
        <tr r="AF275" s="2"/>
      </tp>
      <tp>
        <v>130.12</v>
        <stp/>
        <stp>##V3_BDPV12</stp>
        <stp>EURJPY Curncy</stp>
        <stp>PX_YEST_CLOSE</stp>
        <stp>[Crispin Spreadsheet.xlsx]OEI!R268C32</stp>
        <tr r="AF268" s="2"/>
      </tp>
      <tp>
        <v>130.12</v>
        <stp/>
        <stp>##V3_BDPV12</stp>
        <stp>EURJPY Curncy</stp>
        <stp>PX_YEST_CLOSE</stp>
        <stp>[Crispin Spreadsheet.xlsx]OEI!R269C32</stp>
        <tr r="AF269" s="2"/>
      </tp>
      <tp>
        <v>130.12</v>
        <stp/>
        <stp>##V3_BDPV12</stp>
        <stp>EURJPY Curncy</stp>
        <stp>PX_YEST_CLOSE</stp>
        <stp>[Crispin Spreadsheet.xlsx]OEI!R262C32</stp>
        <tr r="AF262" s="2"/>
      </tp>
      <tp>
        <v>130.12</v>
        <stp/>
        <stp>##V3_BDPV12</stp>
        <stp>EURJPY Curncy</stp>
        <stp>PX_YEST_CLOSE</stp>
        <stp>[Crispin Spreadsheet.xlsx]OEI!R263C32</stp>
        <tr r="AF263" s="2"/>
      </tp>
      <tp>
        <v>130.12</v>
        <stp/>
        <stp>##V3_BDPV12</stp>
        <stp>EURJPY Curncy</stp>
        <stp>PX_YEST_CLOSE</stp>
        <stp>[Crispin Spreadsheet.xlsx]OEI!R260C32</stp>
        <tr r="AF260" s="2"/>
      </tp>
      <tp>
        <v>130.12</v>
        <stp/>
        <stp>##V3_BDPV12</stp>
        <stp>EURJPY Curncy</stp>
        <stp>PX_YEST_CLOSE</stp>
        <stp>[Crispin Spreadsheet.xlsx]OEI!R261C32</stp>
        <tr r="AF261" s="2"/>
      </tp>
      <tp>
        <v>130.12</v>
        <stp/>
        <stp>##V3_BDPV12</stp>
        <stp>EURJPY Curncy</stp>
        <stp>PX_YEST_CLOSE</stp>
        <stp>[Crispin Spreadsheet.xlsx]OEI!R266C32</stp>
        <tr r="AF266" s="2"/>
      </tp>
      <tp>
        <v>130.12</v>
        <stp/>
        <stp>##V3_BDPV12</stp>
        <stp>EURJPY Curncy</stp>
        <stp>PX_YEST_CLOSE</stp>
        <stp>[Crispin Spreadsheet.xlsx]OEI!R267C32</stp>
        <tr r="AF267" s="2"/>
      </tp>
      <tp>
        <v>130.12</v>
        <stp/>
        <stp>##V3_BDPV12</stp>
        <stp>EURJPY Curncy</stp>
        <stp>PX_YEST_CLOSE</stp>
        <stp>[Crispin Spreadsheet.xlsx]OEI!R264C32</stp>
        <tr r="AF264" s="2"/>
      </tp>
      <tp>
        <v>130.12</v>
        <stp/>
        <stp>##V3_BDPV12</stp>
        <stp>EURJPY Curncy</stp>
        <stp>PX_YEST_CLOSE</stp>
        <stp>[Crispin Spreadsheet.xlsx]OEI!R265C32</stp>
        <tr r="AF265" s="2"/>
      </tp>
      <tp>
        <v>130.12</v>
        <stp/>
        <stp>##V3_BDPV12</stp>
        <stp>EURJPY Curncy</stp>
        <stp>PX_YEST_CLOSE</stp>
        <stp>[Crispin Spreadsheet.xlsx]OEI!R258C32</stp>
        <tr r="AF258" s="2"/>
      </tp>
      <tp>
        <v>130.12</v>
        <stp/>
        <stp>##V3_BDPV12</stp>
        <stp>EURJPY Curncy</stp>
        <stp>PX_YEST_CLOSE</stp>
        <stp>[Crispin Spreadsheet.xlsx]OEI!R259C32</stp>
        <tr r="AF259" s="2"/>
      </tp>
      <tp>
        <v>130.12</v>
        <stp/>
        <stp>##V3_BDPV12</stp>
        <stp>EURJPY Curncy</stp>
        <stp>PX_YEST_CLOSE</stp>
        <stp>[Crispin Spreadsheet.xlsx]OEI!R252C32</stp>
        <tr r="AF252" s="2"/>
      </tp>
      <tp>
        <v>130.12</v>
        <stp/>
        <stp>##V3_BDPV12</stp>
        <stp>EURJPY Curncy</stp>
        <stp>PX_YEST_CLOSE</stp>
        <stp>[Crispin Spreadsheet.xlsx]OEI!R253C32</stp>
        <tr r="AF253" s="2"/>
      </tp>
      <tp>
        <v>130.12</v>
        <stp/>
        <stp>##V3_BDPV12</stp>
        <stp>EURJPY Curncy</stp>
        <stp>PX_YEST_CLOSE</stp>
        <stp>[Crispin Spreadsheet.xlsx]OEI!R250C32</stp>
        <tr r="AF250" s="2"/>
      </tp>
      <tp>
        <v>130.12</v>
        <stp/>
        <stp>##V3_BDPV12</stp>
        <stp>EURJPY Curncy</stp>
        <stp>PX_YEST_CLOSE</stp>
        <stp>[Crispin Spreadsheet.xlsx]OEI!R251C32</stp>
        <tr r="AF251" s="2"/>
      </tp>
      <tp>
        <v>130.12</v>
        <stp/>
        <stp>##V3_BDPV12</stp>
        <stp>EURJPY Curncy</stp>
        <stp>PX_YEST_CLOSE</stp>
        <stp>[Crispin Spreadsheet.xlsx]OEI!R256C32</stp>
        <tr r="AF256" s="2"/>
      </tp>
      <tp>
        <v>130.12</v>
        <stp/>
        <stp>##V3_BDPV12</stp>
        <stp>EURJPY Curncy</stp>
        <stp>PX_YEST_CLOSE</stp>
        <stp>[Crispin Spreadsheet.xlsx]OEI!R257C32</stp>
        <tr r="AF257" s="2"/>
      </tp>
      <tp>
        <v>130.12</v>
        <stp/>
        <stp>##V3_BDPV12</stp>
        <stp>EURJPY Curncy</stp>
        <stp>PX_YEST_CLOSE</stp>
        <stp>[Crispin Spreadsheet.xlsx]OEI!R254C32</stp>
        <tr r="AF254" s="2"/>
      </tp>
      <tp>
        <v>130.12</v>
        <stp/>
        <stp>##V3_BDPV12</stp>
        <stp>EURJPY Curncy</stp>
        <stp>PX_YEST_CLOSE</stp>
        <stp>[Crispin Spreadsheet.xlsx]OEI!R255C32</stp>
        <tr r="AF255" s="2"/>
      </tp>
      <tp>
        <v>130.12</v>
        <stp/>
        <stp>##V3_BDPV12</stp>
        <stp>EURJPY Curncy</stp>
        <stp>PX_YEST_CLOSE</stp>
        <stp>[Crispin Spreadsheet.xlsx]OEI!R248C32</stp>
        <tr r="AF248" s="2"/>
      </tp>
      <tp>
        <v>130.12</v>
        <stp/>
        <stp>##V3_BDPV12</stp>
        <stp>EURJPY Curncy</stp>
        <stp>PX_YEST_CLOSE</stp>
        <stp>[Crispin Spreadsheet.xlsx]OEI!R249C32</stp>
        <tr r="AF249" s="2"/>
      </tp>
      <tp>
        <v>130.12</v>
        <stp/>
        <stp>##V3_BDPV12</stp>
        <stp>EURJPY Curncy</stp>
        <stp>PX_YEST_CLOSE</stp>
        <stp>[Crispin Spreadsheet.xlsx]OEI!R242C32</stp>
        <tr r="AF242" s="2"/>
      </tp>
      <tp>
        <v>130.12</v>
        <stp/>
        <stp>##V3_BDPV12</stp>
        <stp>EURJPY Curncy</stp>
        <stp>PX_YEST_CLOSE</stp>
        <stp>[Crispin Spreadsheet.xlsx]OEI!R243C32</stp>
        <tr r="AF243" s="2"/>
      </tp>
      <tp>
        <v>130.12</v>
        <stp/>
        <stp>##V3_BDPV12</stp>
        <stp>EURJPY Curncy</stp>
        <stp>PX_YEST_CLOSE</stp>
        <stp>[Crispin Spreadsheet.xlsx]OEI!R240C32</stp>
        <tr r="AF240" s="2"/>
      </tp>
      <tp>
        <v>130.12</v>
        <stp/>
        <stp>##V3_BDPV12</stp>
        <stp>EURJPY Curncy</stp>
        <stp>PX_YEST_CLOSE</stp>
        <stp>[Crispin Spreadsheet.xlsx]OEI!R241C32</stp>
        <tr r="AF241" s="2"/>
      </tp>
      <tp>
        <v>130.12</v>
        <stp/>
        <stp>##V3_BDPV12</stp>
        <stp>EURJPY Curncy</stp>
        <stp>PX_YEST_CLOSE</stp>
        <stp>[Crispin Spreadsheet.xlsx]OEI!R246C32</stp>
        <tr r="AF246" s="2"/>
      </tp>
      <tp>
        <v>130.12</v>
        <stp/>
        <stp>##V3_BDPV12</stp>
        <stp>EURJPY Curncy</stp>
        <stp>PX_YEST_CLOSE</stp>
        <stp>[Crispin Spreadsheet.xlsx]OEI!R247C32</stp>
        <tr r="AF247" s="2"/>
      </tp>
      <tp>
        <v>130.12</v>
        <stp/>
        <stp>##V3_BDPV12</stp>
        <stp>EURJPY Curncy</stp>
        <stp>PX_YEST_CLOSE</stp>
        <stp>[Crispin Spreadsheet.xlsx]OEI!R244C32</stp>
        <tr r="AF244" s="2"/>
      </tp>
      <tp>
        <v>130.12</v>
        <stp/>
        <stp>##V3_BDPV12</stp>
        <stp>EURJPY Curncy</stp>
        <stp>PX_YEST_CLOSE</stp>
        <stp>[Crispin Spreadsheet.xlsx]OEI!R245C32</stp>
        <tr r="AF245" s="2"/>
      </tp>
      <tp>
        <v>9.5251000000000001</v>
        <stp/>
        <stp>##V3_BDPV12</stp>
        <stp>EURNOK Curncy</stp>
        <stp>PX_YEST_CLOSE</stp>
        <stp>[Crispin Spreadsheet.xlsx]OEI!R742C32</stp>
        <tr r="AF742" s="2"/>
      </tp>
      <tp>
        <v>9.5251000000000001</v>
        <stp/>
        <stp>##V3_BDPV12</stp>
        <stp>EURNOK Curncy</stp>
        <stp>PX_YEST_CLOSE</stp>
        <stp>[Crispin Spreadsheet.xlsx]OEI!R750C32</stp>
        <tr r="AF750" s="2"/>
      </tp>
      <tp>
        <v>9.5251000000000001</v>
        <stp/>
        <stp>##V3_BDPV12</stp>
        <stp>EURNOK Curncy</stp>
        <stp>PX_YEST_CLOSE</stp>
        <stp>[Crispin Spreadsheet.xlsx]OEI!R757C32</stp>
        <tr r="AF757" s="2"/>
      </tp>
      <tp>
        <v>9.5251000000000001</v>
        <stp/>
        <stp>##V3_BDPV12</stp>
        <stp>EURNOK Curncy</stp>
        <stp>PX_YEST_CLOSE</stp>
        <stp>[Crispin Spreadsheet.xlsx]OEI!R769C32</stp>
        <tr r="AF769" s="2"/>
      </tp>
      <tp>
        <v>9.5251000000000001</v>
        <stp/>
        <stp>##V3_BDPV12</stp>
        <stp>EURNOK Curncy</stp>
        <stp>PX_YEST_CLOSE</stp>
        <stp>[Crispin Spreadsheet.xlsx]OEI!R776C32</stp>
        <tr r="AF776" s="2"/>
      </tp>
      <tp>
        <v>9.6549999999999994</v>
        <stp/>
        <stp>##V3_BDPV12</stp>
        <stp>EURHKD Curncy</stp>
        <stp>PX_YEST_CLOSE</stp>
        <stp>[Crispin Spreadsheet.xlsx]OEI!R197C32</stp>
        <tr r="AF197" s="2"/>
      </tp>
      <tp>
        <v>9.6549999999999994</v>
        <stp/>
        <stp>##V3_BDPV12</stp>
        <stp>EURHKD Curncy</stp>
        <stp>PX_YEST_CLOSE</stp>
        <stp>[Crispin Spreadsheet.xlsx]OEI!R196C32</stp>
        <tr r="AF196" s="2"/>
      </tp>
      <tp>
        <v>9.6549999999999994</v>
        <stp/>
        <stp>##V3_BDPV12</stp>
        <stp>EURHKD Curncy</stp>
        <stp>PX_YEST_CLOSE</stp>
        <stp>[Crispin Spreadsheet.xlsx]OEI!R195C32</stp>
        <tr r="AF195" s="2"/>
      </tp>
      <tp>
        <v>9.6549999999999994</v>
        <stp/>
        <stp>##V3_BDPV12</stp>
        <stp>EURHKD Curncy</stp>
        <stp>PX_YEST_CLOSE</stp>
        <stp>[Crispin Spreadsheet.xlsx]OEI!R194C32</stp>
        <tr r="AF194" s="2"/>
      </tp>
      <tp>
        <v>9.6549999999999994</v>
        <stp/>
        <stp>##V3_BDPV12</stp>
        <stp>EURHKD Curncy</stp>
        <stp>PX_YEST_CLOSE</stp>
        <stp>[Crispin Spreadsheet.xlsx]OEI!R193C32</stp>
        <tr r="AF193" s="2"/>
      </tp>
      <tp>
        <v>9.6549999999999994</v>
        <stp/>
        <stp>##V3_BDPV12</stp>
        <stp>EURHKD Curncy</stp>
        <stp>PX_YEST_CLOSE</stp>
        <stp>[Crispin Spreadsheet.xlsx]OEI!R192C32</stp>
        <tr r="AF192" s="2"/>
      </tp>
      <tp>
        <v>9.6549999999999994</v>
        <stp/>
        <stp>##V3_BDPV12</stp>
        <stp>EURHKD Curncy</stp>
        <stp>PX_YEST_CLOSE</stp>
        <stp>[Crispin Spreadsheet.xlsx]OEI!R199C32</stp>
        <tr r="AF199" s="2"/>
      </tp>
      <tp>
        <v>9.6549999999999994</v>
        <stp/>
        <stp>##V3_BDPV12</stp>
        <stp>EURHKD Curncy</stp>
        <stp>PX_YEST_CLOSE</stp>
        <stp>[Crispin Spreadsheet.xlsx]OEI!R198C32</stp>
        <tr r="AF198" s="2"/>
      </tp>
      <tp>
        <v>312.2</v>
        <stp/>
        <stp>##V3_BDPV12</stp>
        <stp>EURHUF Curncy</stp>
        <stp>PX_YEST_CLOSE</stp>
        <stp>[Crispin Spreadsheet.xlsx]OEI!R207C32</stp>
        <tr r="AF207" s="2"/>
      </tp>
      <tp>
        <v>312.2</v>
        <stp/>
        <stp>##V3_BDPV12</stp>
        <stp>EURHUF Curncy</stp>
        <stp>PX_YEST_CLOSE</stp>
        <stp>[Crispin Spreadsheet.xlsx]OEI!R208C32</stp>
        <tr r="AF208" s="2"/>
      </tp>
      <tp>
        <v>9.6549999999999994</v>
        <stp/>
        <stp>##V3_BDPV12</stp>
        <stp>EURHKD Curncy</stp>
        <stp>PX_YEST_CLOSE</stp>
        <stp>[Crispin Spreadsheet.xlsx]OEI!R204C32</stp>
        <tr r="AF204" s="2"/>
      </tp>
      <tp>
        <v>9.6549999999999994</v>
        <stp/>
        <stp>##V3_BDPV12</stp>
        <stp>EURHKD Curncy</stp>
        <stp>PX_YEST_CLOSE</stp>
        <stp>[Crispin Spreadsheet.xlsx]OEI!R203C32</stp>
        <tr r="AF203" s="2"/>
      </tp>
      <tp>
        <v>9.6549999999999994</v>
        <stp/>
        <stp>##V3_BDPV12</stp>
        <stp>EURHKD Curncy</stp>
        <stp>PX_YEST_CLOSE</stp>
        <stp>[Crispin Spreadsheet.xlsx]OEI!R202C32</stp>
        <tr r="AF202" s="2"/>
      </tp>
      <tp>
        <v>9.6549999999999994</v>
        <stp/>
        <stp>##V3_BDPV12</stp>
        <stp>EURHKD Curncy</stp>
        <stp>PX_YEST_CLOSE</stp>
        <stp>[Crispin Spreadsheet.xlsx]OEI!R201C32</stp>
        <tr r="AF201" s="2"/>
      </tp>
      <tp>
        <v>9.6549999999999994</v>
        <stp/>
        <stp>##V3_BDPV12</stp>
        <stp>EURHKD Curncy</stp>
        <stp>PX_YEST_CLOSE</stp>
        <stp>[Crispin Spreadsheet.xlsx]OEI!R200C32</stp>
        <tr r="AF200" s="2"/>
      </tp>
      <tp>
        <v>130.12</v>
        <stp/>
        <stp>##V3_BDPV12</stp>
        <stp>EURJPY Curncy</stp>
        <stp>PX_YEST_CLOSE</stp>
        <stp>[Crispin Spreadsheet.xlsx]OEI!R786C32</stp>
        <tr r="AF786" s="2"/>
      </tp>
      <tp>
        <v>130.12</v>
        <stp/>
        <stp>##V3_BDPV12</stp>
        <stp>EURJPY Curncy</stp>
        <stp>PX_YEST_CLOSE</stp>
        <stp>[Crispin Spreadsheet.xlsx]OEI!R784C32</stp>
        <tr r="AF784" s="2"/>
      </tp>
      <tp>
        <v>130.12</v>
        <stp/>
        <stp>##V3_BDPV12</stp>
        <stp>EURJPY Curncy</stp>
        <stp>PX_YEST_CLOSE</stp>
        <stp>[Crispin Spreadsheet.xlsx]OEI!R709C32</stp>
        <tr r="AF709" s="2"/>
      </tp>
      <tp>
        <v>130.12</v>
        <stp/>
        <stp>##V3_BDPV12</stp>
        <stp>EURJPY Curncy</stp>
        <stp>PX_YEST_CLOSE</stp>
        <stp>[Crispin Spreadsheet.xlsx]OEI!R777C32</stp>
        <tr r="AF777" s="2"/>
      </tp>
      <tp>
        <v>9.5251000000000001</v>
        <stp/>
        <stp>##V3_BDPV12</stp>
        <stp>EURNOK Curncy</stp>
        <stp>PX_YEST_CLOSE</stp>
        <stp>[Crispin Spreadsheet.xlsx]OEI!R308C32</stp>
        <tr r="AF308" s="2"/>
      </tp>
      <tp>
        <v>9.5251000000000001</v>
        <stp/>
        <stp>##V3_BDPV12</stp>
        <stp>EURNOK Curncy</stp>
        <stp>PX_YEST_CLOSE</stp>
        <stp>[Crispin Spreadsheet.xlsx]OEI!R309C32</stp>
        <tr r="AF309" s="2"/>
      </tp>
      <tp>
        <v>9.5251000000000001</v>
        <stp/>
        <stp>##V3_BDPV12</stp>
        <stp>EURNOK Curncy</stp>
        <stp>PX_YEST_CLOSE</stp>
        <stp>[Crispin Spreadsheet.xlsx]OEI!R306C32</stp>
        <tr r="AF306" s="2"/>
      </tp>
      <tp>
        <v>9.5251000000000001</v>
        <stp/>
        <stp>##V3_BDPV12</stp>
        <stp>EURNOK Curncy</stp>
        <stp>PX_YEST_CLOSE</stp>
        <stp>[Crispin Spreadsheet.xlsx]OEI!R307C32</stp>
        <tr r="AF307" s="2"/>
      </tp>
      <tp>
        <v>9.5251000000000001</v>
        <stp/>
        <stp>##V3_BDPV12</stp>
        <stp>EURNOK Curncy</stp>
        <stp>PX_YEST_CLOSE</stp>
        <stp>[Crispin Spreadsheet.xlsx]OEI!R318C32</stp>
        <tr r="AF318" s="2"/>
      </tp>
      <tp>
        <v>9.5251000000000001</v>
        <stp/>
        <stp>##V3_BDPV12</stp>
        <stp>EURNOK Curncy</stp>
        <stp>PX_YEST_CLOSE</stp>
        <stp>[Crispin Spreadsheet.xlsx]OEI!R310C32</stp>
        <tr r="AF310" s="2"/>
      </tp>
      <tp>
        <v>9.5251000000000001</v>
        <stp/>
        <stp>##V3_BDPV12</stp>
        <stp>EURNOK Curncy</stp>
        <stp>PX_YEST_CLOSE</stp>
        <stp>[Crispin Spreadsheet.xlsx]OEI!R311C32</stp>
        <tr r="AF311" s="2"/>
      </tp>
      <tp>
        <v>9.5251000000000001</v>
        <stp/>
        <stp>##V3_BDPV12</stp>
        <stp>EURNOK Curncy</stp>
        <stp>PX_YEST_CLOSE</stp>
        <stp>[Crispin Spreadsheet.xlsx]OEI!R312C32</stp>
        <tr r="AF312" s="2"/>
      </tp>
      <tp>
        <v>9.5251000000000001</v>
        <stp/>
        <stp>##V3_BDPV12</stp>
        <stp>EURNOK Curncy</stp>
        <stp>PX_YEST_CLOSE</stp>
        <stp>[Crispin Spreadsheet.xlsx]OEI!R313C32</stp>
        <tr r="AF313" s="2"/>
      </tp>
      <tp>
        <v>9.5251000000000001</v>
        <stp/>
        <stp>##V3_BDPV12</stp>
        <stp>EURNOK Curncy</stp>
        <stp>PX_YEST_CLOSE</stp>
        <stp>[Crispin Spreadsheet.xlsx]OEI!R314C32</stp>
        <tr r="AF314" s="2"/>
      </tp>
      <tp>
        <v>9.5251000000000001</v>
        <stp/>
        <stp>##V3_BDPV12</stp>
        <stp>EURNOK Curncy</stp>
        <stp>PX_YEST_CLOSE</stp>
        <stp>[Crispin Spreadsheet.xlsx]OEI!R315C32</stp>
        <tr r="AF315" s="2"/>
      </tp>
      <tp>
        <v>9.5251000000000001</v>
        <stp/>
        <stp>##V3_BDPV12</stp>
        <stp>EURNOK Curncy</stp>
        <stp>PX_YEST_CLOSE</stp>
        <stp>[Crispin Spreadsheet.xlsx]OEI!R316C32</stp>
        <tr r="AF316" s="2"/>
      </tp>
      <tp>
        <v>9.5251000000000001</v>
        <stp/>
        <stp>##V3_BDPV12</stp>
        <stp>EURNOK Curncy</stp>
        <stp>PX_YEST_CLOSE</stp>
        <stp>[Crispin Spreadsheet.xlsx]OEI!R317C32</stp>
        <tr r="AF317" s="2"/>
      </tp>
      <tp>
        <v>0.87226000000000004</v>
        <stp/>
        <stp>##V3_BDPV12</stp>
        <stp>EURGBp Curncy</stp>
        <stp>PX_YEST_CLOSE</stp>
        <stp>[Crispin Spreadsheet.xlsx]OEI!R800C32</stp>
        <tr r="AF800" s="2"/>
      </tp>
      <tp>
        <v>1.17014</v>
        <stp/>
        <stp>##V3_BDPV12</stp>
        <stp>EURCHF Curncy</stp>
        <stp>PX_YEST_CLOSE</stp>
        <stp>[Crispin Spreadsheet.xlsx]OEI!R375C32</stp>
        <tr r="AF375" s="2"/>
      </tp>
      <tp>
        <v>1.17014</v>
        <stp/>
        <stp>##V3_BDPV12</stp>
        <stp>EURCHF Curncy</stp>
        <stp>PX_YEST_CLOSE</stp>
        <stp>[Crispin Spreadsheet.xlsx]OEI!R374C32</stp>
        <tr r="AF374" s="2"/>
      </tp>
      <tp>
        <v>1.17014</v>
        <stp/>
        <stp>##V3_BDPV12</stp>
        <stp>EURCHF Curncy</stp>
        <stp>PX_YEST_CLOSE</stp>
        <stp>[Crispin Spreadsheet.xlsx]OEI!R377C32</stp>
        <tr r="AF377" s="2"/>
      </tp>
      <tp>
        <v>1.17014</v>
        <stp/>
        <stp>##V3_BDPV12</stp>
        <stp>EURCHF Curncy</stp>
        <stp>PX_YEST_CLOSE</stp>
        <stp>[Crispin Spreadsheet.xlsx]OEI!R376C32</stp>
        <tr r="AF376" s="2"/>
      </tp>
      <tp>
        <v>1.17014</v>
        <stp/>
        <stp>##V3_BDPV12</stp>
        <stp>EURCHF Curncy</stp>
        <stp>PX_YEST_CLOSE</stp>
        <stp>[Crispin Spreadsheet.xlsx]OEI!R373C32</stp>
        <tr r="AF373" s="2"/>
      </tp>
      <tp>
        <v>1.17014</v>
        <stp/>
        <stp>##V3_BDPV12</stp>
        <stp>EURCHF Curncy</stp>
        <stp>PX_YEST_CLOSE</stp>
        <stp>[Crispin Spreadsheet.xlsx]OEI!R372C32</stp>
        <tr r="AF372" s="2"/>
      </tp>
      <tp>
        <v>1.17014</v>
        <stp/>
        <stp>##V3_BDPV12</stp>
        <stp>EURCHF Curncy</stp>
        <stp>PX_YEST_CLOSE</stp>
        <stp>[Crispin Spreadsheet.xlsx]OEI!R379C32</stp>
        <tr r="AF379" s="2"/>
      </tp>
      <tp>
        <v>1.17014</v>
        <stp/>
        <stp>##V3_BDPV12</stp>
        <stp>EURCHF Curncy</stp>
        <stp>PX_YEST_CLOSE</stp>
        <stp>[Crispin Spreadsheet.xlsx]OEI!R378C32</stp>
        <tr r="AF378" s="2"/>
      </tp>
      <tp>
        <v>0.87226000000000004</v>
        <stp/>
        <stp>##V3_BDPV12</stp>
        <stp>EURGBP Curncy</stp>
        <stp>PX_YEST_CLOSE</stp>
        <stp>[Crispin Spreadsheet.xlsx]OEI!R708C32</stp>
        <tr r="AF708" s="2"/>
      </tp>
      <tp>
        <v>0.87226000000000004</v>
        <stp/>
        <stp>##V3_BDPV12</stp>
        <stp>EURGBP Curncy</stp>
        <stp>PX_YEST_CLOSE</stp>
        <stp>[Crispin Spreadsheet.xlsx]OEI!R733C32</stp>
        <tr r="AF733" s="2"/>
      </tp>
      <tp>
        <v>0.87226000000000004</v>
        <stp/>
        <stp>##V3_BDPV12</stp>
        <stp>EURGBP Curncy</stp>
        <stp>PX_YEST_CLOSE</stp>
        <stp>[Crispin Spreadsheet.xlsx]OEI!R730C32</stp>
        <tr r="AF730" s="2"/>
      </tp>
      <tp>
        <v>1.17014</v>
        <stp/>
        <stp>##V3_BDPV12</stp>
        <stp>EURCHF Curncy</stp>
        <stp>PX_YEST_CLOSE</stp>
        <stp>[Crispin Spreadsheet.xlsx]OEI!R391C32</stp>
        <tr r="AF391" s="2"/>
      </tp>
      <tp>
        <v>1.17014</v>
        <stp/>
        <stp>##V3_BDPV12</stp>
        <stp>EURCHF Curncy</stp>
        <stp>PX_YEST_CLOSE</stp>
        <stp>[Crispin Spreadsheet.xlsx]OEI!R390C32</stp>
        <tr r="AF390" s="2"/>
      </tp>
      <tp>
        <v>0.87226000000000004</v>
        <stp/>
        <stp>##V3_BDPV12</stp>
        <stp>EURGBP Curncy</stp>
        <stp>PX_YEST_CLOSE</stp>
        <stp>[Crispin Spreadsheet.xlsx]OEI!R724C32</stp>
        <tr r="AF724" s="2"/>
      </tp>
      <tp>
        <v>0.87226000000000004</v>
        <stp/>
        <stp>##V3_BDPV12</stp>
        <stp>EURGBP Curncy</stp>
        <stp>PX_YEST_CLOSE</stp>
        <stp>[Crispin Spreadsheet.xlsx]OEI!R728C32</stp>
        <tr r="AF728" s="2"/>
      </tp>
      <tp>
        <v>1.17014</v>
        <stp/>
        <stp>##V3_BDPV12</stp>
        <stp>EURCHF Curncy</stp>
        <stp>PX_YEST_CLOSE</stp>
        <stp>[Crispin Spreadsheet.xlsx]OEI!R385C32</stp>
        <tr r="AF385" s="2"/>
      </tp>
      <tp>
        <v>1.17014</v>
        <stp/>
        <stp>##V3_BDPV12</stp>
        <stp>EURCHF Curncy</stp>
        <stp>PX_YEST_CLOSE</stp>
        <stp>[Crispin Spreadsheet.xlsx]OEI!R384C32</stp>
        <tr r="AF384" s="2"/>
      </tp>
      <tp>
        <v>1.17014</v>
        <stp/>
        <stp>##V3_BDPV12</stp>
        <stp>EURCHF Curncy</stp>
        <stp>PX_YEST_CLOSE</stp>
        <stp>[Crispin Spreadsheet.xlsx]OEI!R387C32</stp>
        <tr r="AF387" s="2"/>
      </tp>
      <tp>
        <v>1.17014</v>
        <stp/>
        <stp>##V3_BDPV12</stp>
        <stp>EURCHF Curncy</stp>
        <stp>PX_YEST_CLOSE</stp>
        <stp>[Crispin Spreadsheet.xlsx]OEI!R386C32</stp>
        <tr r="AF386" s="2"/>
      </tp>
      <tp>
        <v>1.17014</v>
        <stp/>
        <stp>##V3_BDPV12</stp>
        <stp>EURCHF Curncy</stp>
        <stp>PX_YEST_CLOSE</stp>
        <stp>[Crispin Spreadsheet.xlsx]OEI!R381C32</stp>
        <tr r="AF381" s="2"/>
      </tp>
      <tp>
        <v>1.17014</v>
        <stp/>
        <stp>##V3_BDPV12</stp>
        <stp>EURCHF Curncy</stp>
        <stp>PX_YEST_CLOSE</stp>
        <stp>[Crispin Spreadsheet.xlsx]OEI!R380C32</stp>
        <tr r="AF380" s="2"/>
      </tp>
      <tp>
        <v>1.17014</v>
        <stp/>
        <stp>##V3_BDPV12</stp>
        <stp>EURCHF Curncy</stp>
        <stp>PX_YEST_CLOSE</stp>
        <stp>[Crispin Spreadsheet.xlsx]OEI!R383C32</stp>
        <tr r="AF383" s="2"/>
      </tp>
      <tp>
        <v>1.17014</v>
        <stp/>
        <stp>##V3_BDPV12</stp>
        <stp>EURCHF Curncy</stp>
        <stp>PX_YEST_CLOSE</stp>
        <stp>[Crispin Spreadsheet.xlsx]OEI!R382C32</stp>
        <tr r="AF382" s="2"/>
      </tp>
      <tp>
        <v>1.17014</v>
        <stp/>
        <stp>##V3_BDPV12</stp>
        <stp>EURCHF Curncy</stp>
        <stp>PX_YEST_CLOSE</stp>
        <stp>[Crispin Spreadsheet.xlsx]OEI!R389C32</stp>
        <tr r="AF389" s="2"/>
      </tp>
      <tp>
        <v>1.17014</v>
        <stp/>
        <stp>##V3_BDPV12</stp>
        <stp>EURCHF Curncy</stp>
        <stp>PX_YEST_CLOSE</stp>
        <stp>[Crispin Spreadsheet.xlsx]OEI!R388C32</stp>
        <tr r="AF388" s="2"/>
      </tp>
      <tp>
        <v>0.87226000000000004</v>
        <stp/>
        <stp>##V3_BDPV12</stp>
        <stp>EURGBp Curncy</stp>
        <stp>PX_YEST_CLOSE</stp>
        <stp>[Crispin Spreadsheet.xlsx]OEI!R754C32</stp>
        <tr r="AF754" s="2"/>
      </tp>
      <tp>
        <v>0.87226000000000004</v>
        <stp/>
        <stp>##V3_BDPV12</stp>
        <stp>EURGBp Curncy</stp>
        <stp>PX_YEST_CLOSE</stp>
        <stp>[Crispin Spreadsheet.xlsx]OEI!R746C32</stp>
        <tr r="AF746" s="2"/>
      </tp>
      <tp>
        <v>0.87226000000000004</v>
        <stp/>
        <stp>##V3_BDPV12</stp>
        <stp>EURGBp Curncy</stp>
        <stp>PX_YEST_CLOSE</stp>
        <stp>[Crispin Spreadsheet.xlsx]OEI!R749C32</stp>
        <tr r="AF749" s="2"/>
      </tp>
      <tp>
        <v>0.87226000000000004</v>
        <stp/>
        <stp>##V3_BDPV12</stp>
        <stp>EURGBp Curncy</stp>
        <stp>PX_YEST_CLOSE</stp>
        <stp>[Crispin Spreadsheet.xlsx]OEI!R748C32</stp>
        <tr r="AF748" s="2"/>
      </tp>
      <tp>
        <v>0.87226000000000004</v>
        <stp/>
        <stp>##V3_BDPV12</stp>
        <stp>EURGBp Curncy</stp>
        <stp>PX_YEST_CLOSE</stp>
        <stp>[Crispin Spreadsheet.xlsx]OEI!R761C32</stp>
        <tr r="AF761" s="2"/>
      </tp>
      <tp>
        <v>0.87226000000000004</v>
        <stp/>
        <stp>##V3_BDPV12</stp>
        <stp>EURGBp Curncy</stp>
        <stp>PX_YEST_CLOSE</stp>
        <stp>[Crispin Spreadsheet.xlsx]OEI!R583C32</stp>
        <tr r="AF583" s="2"/>
      </tp>
      <tp>
        <v>0.87226000000000004</v>
        <stp/>
        <stp>##V3_BDPV12</stp>
        <stp>EURGBp Curncy</stp>
        <stp>PX_YEST_CLOSE</stp>
        <stp>[Crispin Spreadsheet.xlsx]OEI!R582C32</stp>
        <tr r="AF582" s="2"/>
      </tp>
      <tp>
        <v>0.87226000000000004</v>
        <stp/>
        <stp>##V3_BDPV12</stp>
        <stp>EURGBp Curncy</stp>
        <stp>PX_YEST_CLOSE</stp>
        <stp>[Crispin Spreadsheet.xlsx]OEI!R581C32</stp>
        <tr r="AF581" s="2"/>
      </tp>
      <tp>
        <v>0.87226000000000004</v>
        <stp/>
        <stp>##V3_BDPV12</stp>
        <stp>EURGBp Curncy</stp>
        <stp>PX_YEST_CLOSE</stp>
        <stp>[Crispin Spreadsheet.xlsx]OEI!R580C32</stp>
        <tr r="AF580" s="2"/>
      </tp>
      <tp>
        <v>0.87226000000000004</v>
        <stp/>
        <stp>##V3_BDPV12</stp>
        <stp>EURGBp Curncy</stp>
        <stp>PX_YEST_CLOSE</stp>
        <stp>[Crispin Spreadsheet.xlsx]OEI!R584C32</stp>
        <tr r="AF584" s="2"/>
      </tp>
      <tp>
        <v>0.87226000000000004</v>
        <stp/>
        <stp>##V3_BDPV12</stp>
        <stp>EURGBp Curncy</stp>
        <stp>PX_YEST_CLOSE</stp>
        <stp>[Crispin Spreadsheet.xlsx]OEI!R512C32</stp>
        <tr r="AF512" s="2"/>
      </tp>
      <tp>
        <v>0.87226000000000004</v>
        <stp/>
        <stp>##V3_BDPV12</stp>
        <stp>EURGBp Curncy</stp>
        <stp>PX_YEST_CLOSE</stp>
        <stp>[Crispin Spreadsheet.xlsx]OEI!R510C32</stp>
        <tr r="AF510" s="2"/>
      </tp>
      <tp>
        <v>0.87226000000000004</v>
        <stp/>
        <stp>##V3_BDPV12</stp>
        <stp>EURGBp Curncy</stp>
        <stp>PX_YEST_CLOSE</stp>
        <stp>[Crispin Spreadsheet.xlsx]OEI!R517C32</stp>
        <tr r="AF517" s="2"/>
      </tp>
      <tp>
        <v>0.87226000000000004</v>
        <stp/>
        <stp>##V3_BDPV12</stp>
        <stp>EURGBp Curncy</stp>
        <stp>PX_YEST_CLOSE</stp>
        <stp>[Crispin Spreadsheet.xlsx]OEI!R516C32</stp>
        <tr r="AF516" s="2"/>
      </tp>
      <tp>
        <v>0.87226000000000004</v>
        <stp/>
        <stp>##V3_BDPV12</stp>
        <stp>EURGBp Curncy</stp>
        <stp>PX_YEST_CLOSE</stp>
        <stp>[Crispin Spreadsheet.xlsx]OEI!R519C32</stp>
        <tr r="AF519" s="2"/>
      </tp>
      <tp>
        <v>0.87226000000000004</v>
        <stp/>
        <stp>##V3_BDPV12</stp>
        <stp>EURGBp Curncy</stp>
        <stp>PX_YEST_CLOSE</stp>
        <stp>[Crispin Spreadsheet.xlsx]OEI!R518C32</stp>
        <tr r="AF518" s="2"/>
      </tp>
      <tp>
        <v>0.87226000000000004</v>
        <stp/>
        <stp>##V3_BDPV12</stp>
        <stp>EURGBP Curncy</stp>
        <stp>PX_YEST_CLOSE</stp>
        <stp>[Crispin Spreadsheet.xlsx]OEI!R513C32</stp>
        <tr r="AF513" s="2"/>
      </tp>
      <tp>
        <v>0.87226000000000004</v>
        <stp/>
        <stp>##V3_BDPV12</stp>
        <stp>EURGBP Curncy</stp>
        <stp>PX_YEST_CLOSE</stp>
        <stp>[Crispin Spreadsheet.xlsx]OEI!R515C32</stp>
        <tr r="AF515" s="2"/>
      </tp>
      <tp>
        <v>0.87226000000000004</v>
        <stp/>
        <stp>##V3_BDPV12</stp>
        <stp>EURGBP Curncy</stp>
        <stp>PX_YEST_CLOSE</stp>
        <stp>[Crispin Spreadsheet.xlsx]OEI!R514C32</stp>
        <tr r="AF514" s="2"/>
      </tp>
      <tp>
        <v>0.87226000000000004</v>
        <stp/>
        <stp>##V3_BDPV12</stp>
        <stp>EURGBp Curncy</stp>
        <stp>PX_YEST_CLOSE</stp>
        <stp>[Crispin Spreadsheet.xlsx]OEI!R503C32</stp>
        <tr r="AF503" s="2"/>
      </tp>
      <tp>
        <v>0.87226000000000004</v>
        <stp/>
        <stp>##V3_BDPV12</stp>
        <stp>EURGBp Curncy</stp>
        <stp>PX_YEST_CLOSE</stp>
        <stp>[Crispin Spreadsheet.xlsx]OEI!R502C32</stp>
        <tr r="AF502" s="2"/>
      </tp>
      <tp>
        <v>0.87226000000000004</v>
        <stp/>
        <stp>##V3_BDPV12</stp>
        <stp>EURGBp Curncy</stp>
        <stp>PX_YEST_CLOSE</stp>
        <stp>[Crispin Spreadsheet.xlsx]OEI!R501C32</stp>
        <tr r="AF501" s="2"/>
      </tp>
      <tp>
        <v>0.87226000000000004</v>
        <stp/>
        <stp>##V3_BDPV12</stp>
        <stp>EURGBp Curncy</stp>
        <stp>PX_YEST_CLOSE</stp>
        <stp>[Crispin Spreadsheet.xlsx]OEI!R500C32</stp>
        <tr r="AF500" s="2"/>
      </tp>
      <tp>
        <v>0.87226000000000004</v>
        <stp/>
        <stp>##V3_BDPV12</stp>
        <stp>EURGBp Curncy</stp>
        <stp>PX_YEST_CLOSE</stp>
        <stp>[Crispin Spreadsheet.xlsx]OEI!R507C32</stp>
        <tr r="AF507" s="2"/>
      </tp>
      <tp>
        <v>0.87226000000000004</v>
        <stp/>
        <stp>##V3_BDPV12</stp>
        <stp>EURGBp Curncy</stp>
        <stp>PX_YEST_CLOSE</stp>
        <stp>[Crispin Spreadsheet.xlsx]OEI!R506C32</stp>
        <tr r="AF506" s="2"/>
      </tp>
      <tp>
        <v>0.87226000000000004</v>
        <stp/>
        <stp>##V3_BDPV12</stp>
        <stp>EURGBp Curncy</stp>
        <stp>PX_YEST_CLOSE</stp>
        <stp>[Crispin Spreadsheet.xlsx]OEI!R505C32</stp>
        <tr r="AF505" s="2"/>
      </tp>
      <tp>
        <v>0.87226000000000004</v>
        <stp/>
        <stp>##V3_BDPV12</stp>
        <stp>EURGBp Curncy</stp>
        <stp>PX_YEST_CLOSE</stp>
        <stp>[Crispin Spreadsheet.xlsx]OEI!R504C32</stp>
        <tr r="AF504" s="2"/>
      </tp>
      <tp>
        <v>0.87226000000000004</v>
        <stp/>
        <stp>##V3_BDPV12</stp>
        <stp>EURGBp Curncy</stp>
        <stp>PX_YEST_CLOSE</stp>
        <stp>[Crispin Spreadsheet.xlsx]OEI!R509C32</stp>
        <tr r="AF509" s="2"/>
      </tp>
      <tp>
        <v>0.87226000000000004</v>
        <stp/>
        <stp>##V3_BDPV12</stp>
        <stp>EURGBp Curncy</stp>
        <stp>PX_YEST_CLOSE</stp>
        <stp>[Crispin Spreadsheet.xlsx]OEI!R508C32</stp>
        <tr r="AF508" s="2"/>
      </tp>
      <tp>
        <v>0.87226000000000004</v>
        <stp/>
        <stp>##V3_BDPV12</stp>
        <stp>EURGBp Curncy</stp>
        <stp>PX_YEST_CLOSE</stp>
        <stp>[Crispin Spreadsheet.xlsx]OEI!R533C32</stp>
        <tr r="AF533" s="2"/>
      </tp>
      <tp>
        <v>0.87226000000000004</v>
        <stp/>
        <stp>##V3_BDPV12</stp>
        <stp>EURGBp Curncy</stp>
        <stp>PX_YEST_CLOSE</stp>
        <stp>[Crispin Spreadsheet.xlsx]OEI!R532C32</stp>
        <tr r="AF532" s="2"/>
      </tp>
      <tp>
        <v>0.87226000000000004</v>
        <stp/>
        <stp>##V3_BDPV12</stp>
        <stp>EURGBp Curncy</stp>
        <stp>PX_YEST_CLOSE</stp>
        <stp>[Crispin Spreadsheet.xlsx]OEI!R531C32</stp>
        <tr r="AF531" s="2"/>
      </tp>
      <tp>
        <v>0.87226000000000004</v>
        <stp/>
        <stp>##V3_BDPV12</stp>
        <stp>EURGBp Curncy</stp>
        <stp>PX_YEST_CLOSE</stp>
        <stp>[Crispin Spreadsheet.xlsx]OEI!R537C32</stp>
        <tr r="AF537" s="2"/>
      </tp>
      <tp>
        <v>0.87226000000000004</v>
        <stp/>
        <stp>##V3_BDPV12</stp>
        <stp>EURGBp Curncy</stp>
        <stp>PX_YEST_CLOSE</stp>
        <stp>[Crispin Spreadsheet.xlsx]OEI!R536C32</stp>
        <tr r="AF536" s="2"/>
      </tp>
      <tp>
        <v>0.87226000000000004</v>
        <stp/>
        <stp>##V3_BDPV12</stp>
        <stp>EURGBp Curncy</stp>
        <stp>PX_YEST_CLOSE</stp>
        <stp>[Crispin Spreadsheet.xlsx]OEI!R535C32</stp>
        <tr r="AF535" s="2"/>
      </tp>
      <tp>
        <v>0.87226000000000004</v>
        <stp/>
        <stp>##V3_BDPV12</stp>
        <stp>EURGBp Curncy</stp>
        <stp>PX_YEST_CLOSE</stp>
        <stp>[Crispin Spreadsheet.xlsx]OEI!R534C32</stp>
        <tr r="AF534" s="2"/>
      </tp>
      <tp>
        <v>0.87226000000000004</v>
        <stp/>
        <stp>##V3_BDPV12</stp>
        <stp>EURGBp Curncy</stp>
        <stp>PX_YEST_CLOSE</stp>
        <stp>[Crispin Spreadsheet.xlsx]OEI!R539C32</stp>
        <tr r="AF539" s="2"/>
      </tp>
      <tp>
        <v>0.87226000000000004</v>
        <stp/>
        <stp>##V3_BDPV12</stp>
        <stp>EURGBp Curncy</stp>
        <stp>PX_YEST_CLOSE</stp>
        <stp>[Crispin Spreadsheet.xlsx]OEI!R538C32</stp>
        <tr r="AF538" s="2"/>
      </tp>
      <tp>
        <v>0.87226000000000004</v>
        <stp/>
        <stp>##V3_BDPV12</stp>
        <stp>EURGBP Curncy</stp>
        <stp>PX_YEST_CLOSE</stp>
        <stp>[Crispin Spreadsheet.xlsx]OEI!R530C32</stp>
        <tr r="AF530" s="2"/>
      </tp>
      <tp>
        <v>0.87226000000000004</v>
        <stp/>
        <stp>##V3_BDPV12</stp>
        <stp>EURGBp Curncy</stp>
        <stp>PX_YEST_CLOSE</stp>
        <stp>[Crispin Spreadsheet.xlsx]OEI!R523C32</stp>
        <tr r="AF523" s="2"/>
      </tp>
      <tp>
        <v>0.87226000000000004</v>
        <stp/>
        <stp>##V3_BDPV12</stp>
        <stp>EURGBp Curncy</stp>
        <stp>PX_YEST_CLOSE</stp>
        <stp>[Crispin Spreadsheet.xlsx]OEI!R521C32</stp>
        <tr r="AF521" s="2"/>
      </tp>
      <tp>
        <v>0.87226000000000004</v>
        <stp/>
        <stp>##V3_BDPV12</stp>
        <stp>EURGBp Curncy</stp>
        <stp>PX_YEST_CLOSE</stp>
        <stp>[Crispin Spreadsheet.xlsx]OEI!R520C32</stp>
        <tr r="AF520" s="2"/>
      </tp>
      <tp>
        <v>0.87226000000000004</v>
        <stp/>
        <stp>##V3_BDPV12</stp>
        <stp>EURGBp Curncy</stp>
        <stp>PX_YEST_CLOSE</stp>
        <stp>[Crispin Spreadsheet.xlsx]OEI!R527C32</stp>
        <tr r="AF527" s="2"/>
      </tp>
      <tp>
        <v>0.87226000000000004</v>
        <stp/>
        <stp>##V3_BDPV12</stp>
        <stp>EURGBp Curncy</stp>
        <stp>PX_YEST_CLOSE</stp>
        <stp>[Crispin Spreadsheet.xlsx]OEI!R526C32</stp>
        <tr r="AF526" s="2"/>
      </tp>
      <tp>
        <v>0.87226000000000004</v>
        <stp/>
        <stp>##V3_BDPV12</stp>
        <stp>EURGBp Curncy</stp>
        <stp>PX_YEST_CLOSE</stp>
        <stp>[Crispin Spreadsheet.xlsx]OEI!R525C32</stp>
        <tr r="AF525" s="2"/>
      </tp>
      <tp>
        <v>0.87226000000000004</v>
        <stp/>
        <stp>##V3_BDPV12</stp>
        <stp>EURGBp Curncy</stp>
        <stp>PX_YEST_CLOSE</stp>
        <stp>[Crispin Spreadsheet.xlsx]OEI!R524C32</stp>
        <tr r="AF524" s="2"/>
      </tp>
      <tp>
        <v>0.87226000000000004</v>
        <stp/>
        <stp>##V3_BDPV12</stp>
        <stp>EURGBp Curncy</stp>
        <stp>PX_YEST_CLOSE</stp>
        <stp>[Crispin Spreadsheet.xlsx]OEI!R529C32</stp>
        <tr r="AF529" s="2"/>
      </tp>
      <tp>
        <v>0.87226000000000004</v>
        <stp/>
        <stp>##V3_BDPV12</stp>
        <stp>EURGBP Curncy</stp>
        <stp>PX_YEST_CLOSE</stp>
        <stp>[Crispin Spreadsheet.xlsx]OEI!R522C32</stp>
        <tr r="AF522" s="2"/>
      </tp>
      <tp>
        <v>0.87226000000000004</v>
        <stp/>
        <stp>##V3_BDPV12</stp>
        <stp>EURGBP Curncy</stp>
        <stp>PX_YEST_CLOSE</stp>
        <stp>[Crispin Spreadsheet.xlsx]OEI!R528C32</stp>
        <tr r="AF528" s="2"/>
      </tp>
      <tp>
        <v>0.87226000000000004</v>
        <stp/>
        <stp>##V3_BDPV12</stp>
        <stp>EURGBp Curncy</stp>
        <stp>PX_YEST_CLOSE</stp>
        <stp>[Crispin Spreadsheet.xlsx]OEI!R553C32</stp>
        <tr r="AF553" s="2"/>
      </tp>
      <tp>
        <v>0.87226000000000004</v>
        <stp/>
        <stp>##V3_BDPV12</stp>
        <stp>EURGBp Curncy</stp>
        <stp>PX_YEST_CLOSE</stp>
        <stp>[Crispin Spreadsheet.xlsx]OEI!R552C32</stp>
        <tr r="AF552" s="2"/>
      </tp>
      <tp>
        <v>0.87226000000000004</v>
        <stp/>
        <stp>##V3_BDPV12</stp>
        <stp>EURGBp Curncy</stp>
        <stp>PX_YEST_CLOSE</stp>
        <stp>[Crispin Spreadsheet.xlsx]OEI!R551C32</stp>
        <tr r="AF551" s="2"/>
      </tp>
      <tp>
        <v>0.87226000000000004</v>
        <stp/>
        <stp>##V3_BDPV12</stp>
        <stp>EURGBp Curncy</stp>
        <stp>PX_YEST_CLOSE</stp>
        <stp>[Crispin Spreadsheet.xlsx]OEI!R557C32</stp>
        <tr r="AF557" s="2"/>
      </tp>
      <tp>
        <v>0.87226000000000004</v>
        <stp/>
        <stp>##V3_BDPV12</stp>
        <stp>EURGBp Curncy</stp>
        <stp>PX_YEST_CLOSE</stp>
        <stp>[Crispin Spreadsheet.xlsx]OEI!R556C32</stp>
        <tr r="AF556" s="2"/>
      </tp>
      <tp>
        <v>0.87226000000000004</v>
        <stp/>
        <stp>##V3_BDPV12</stp>
        <stp>EURGBp Curncy</stp>
        <stp>PX_YEST_CLOSE</stp>
        <stp>[Crispin Spreadsheet.xlsx]OEI!R555C32</stp>
        <tr r="AF555" s="2"/>
      </tp>
      <tp>
        <v>0.87226000000000004</v>
        <stp/>
        <stp>##V3_BDPV12</stp>
        <stp>EURGBp Curncy</stp>
        <stp>PX_YEST_CLOSE</stp>
        <stp>[Crispin Spreadsheet.xlsx]OEI!R554C32</stp>
        <tr r="AF554" s="2"/>
      </tp>
      <tp>
        <v>0.87226000000000004</v>
        <stp/>
        <stp>##V3_BDPV12</stp>
        <stp>EURGBp Curncy</stp>
        <stp>PX_YEST_CLOSE</stp>
        <stp>[Crispin Spreadsheet.xlsx]OEI!R559C32</stp>
        <tr r="AF559" s="2"/>
      </tp>
      <tp>
        <v>0.87226000000000004</v>
        <stp/>
        <stp>##V3_BDPV12</stp>
        <stp>EURGBp Curncy</stp>
        <stp>PX_YEST_CLOSE</stp>
        <stp>[Crispin Spreadsheet.xlsx]OEI!R558C32</stp>
        <tr r="AF558" s="2"/>
      </tp>
      <tp>
        <v>0.87226000000000004</v>
        <stp/>
        <stp>##V3_BDPV12</stp>
        <stp>EURGBP Curncy</stp>
        <stp>PX_YEST_CLOSE</stp>
        <stp>[Crispin Spreadsheet.xlsx]OEI!R550C32</stp>
        <tr r="AF550" s="2"/>
      </tp>
      <tp>
        <v>0.87226000000000004</v>
        <stp/>
        <stp>##V3_BDPV12</stp>
        <stp>EURGBp Curncy</stp>
        <stp>PX_YEST_CLOSE</stp>
        <stp>[Crispin Spreadsheet.xlsx]OEI!R542C32</stp>
        <tr r="AF542" s="2"/>
      </tp>
      <tp>
        <v>0.87226000000000004</v>
        <stp/>
        <stp>##V3_BDPV12</stp>
        <stp>EURGBp Curncy</stp>
        <stp>PX_YEST_CLOSE</stp>
        <stp>[Crispin Spreadsheet.xlsx]OEI!R541C32</stp>
        <tr r="AF541" s="2"/>
      </tp>
      <tp>
        <v>0.87226000000000004</v>
        <stp/>
        <stp>##V3_BDPV12</stp>
        <stp>EURGBp Curncy</stp>
        <stp>PX_YEST_CLOSE</stp>
        <stp>[Crispin Spreadsheet.xlsx]OEI!R540C32</stp>
        <tr r="AF540" s="2"/>
      </tp>
      <tp>
        <v>0.87226000000000004</v>
        <stp/>
        <stp>##V3_BDPV12</stp>
        <stp>EURGBp Curncy</stp>
        <stp>PX_YEST_CLOSE</stp>
        <stp>[Crispin Spreadsheet.xlsx]OEI!R547C32</stp>
        <tr r="AF547" s="2"/>
      </tp>
      <tp>
        <v>0.87226000000000004</v>
        <stp/>
        <stp>##V3_BDPV12</stp>
        <stp>EURGBp Curncy</stp>
        <stp>PX_YEST_CLOSE</stp>
        <stp>[Crispin Spreadsheet.xlsx]OEI!R546C32</stp>
        <tr r="AF546" s="2"/>
      </tp>
      <tp>
        <v>0.87226000000000004</v>
        <stp/>
        <stp>##V3_BDPV12</stp>
        <stp>EURGBP Curncy</stp>
        <stp>PX_YEST_CLOSE</stp>
        <stp>[Crispin Spreadsheet.xlsx]OEI!R543C32</stp>
        <tr r="AF543" s="2"/>
      </tp>
      <tp>
        <v>0.87226000000000004</v>
        <stp/>
        <stp>##V3_BDPV12</stp>
        <stp>EURGBP Curncy</stp>
        <stp>PX_YEST_CLOSE</stp>
        <stp>[Crispin Spreadsheet.xlsx]OEI!R549C32</stp>
        <tr r="AF549" s="2"/>
      </tp>
      <tp>
        <v>0.87226000000000004</v>
        <stp/>
        <stp>##V3_BDPV12</stp>
        <stp>EURGBP Curncy</stp>
        <stp>PX_YEST_CLOSE</stp>
        <stp>[Crispin Spreadsheet.xlsx]OEI!R548C32</stp>
        <tr r="AF548" s="2"/>
      </tp>
      <tp>
        <v>0.87226000000000004</v>
        <stp/>
        <stp>##V3_BDPV12</stp>
        <stp>EURGBp Curncy</stp>
        <stp>PX_YEST_CLOSE</stp>
        <stp>[Crispin Spreadsheet.xlsx]OEI!R573C32</stp>
        <tr r="AF573" s="2"/>
      </tp>
      <tp>
        <v>0.87226000000000004</v>
        <stp/>
        <stp>##V3_BDPV12</stp>
        <stp>EURGBp Curncy</stp>
        <stp>PX_YEST_CLOSE</stp>
        <stp>[Crispin Spreadsheet.xlsx]OEI!R572C32</stp>
        <tr r="AF572" s="2"/>
      </tp>
      <tp>
        <v>0.87226000000000004</v>
        <stp/>
        <stp>##V3_BDPV12</stp>
        <stp>EURGBp Curncy</stp>
        <stp>PX_YEST_CLOSE</stp>
        <stp>[Crispin Spreadsheet.xlsx]OEI!R571C32</stp>
        <tr r="AF571" s="2"/>
      </tp>
      <tp>
        <v>0.87226000000000004</v>
        <stp/>
        <stp>##V3_BDPV12</stp>
        <stp>EURGBp Curncy</stp>
        <stp>PX_YEST_CLOSE</stp>
        <stp>[Crispin Spreadsheet.xlsx]OEI!R570C32</stp>
        <tr r="AF570" s="2"/>
      </tp>
      <tp>
        <v>0.87226000000000004</v>
        <stp/>
        <stp>##V3_BDPV12</stp>
        <stp>EURGBp Curncy</stp>
        <stp>PX_YEST_CLOSE</stp>
        <stp>[Crispin Spreadsheet.xlsx]OEI!R577C32</stp>
        <tr r="AF577" s="2"/>
      </tp>
      <tp>
        <v>0.87226000000000004</v>
        <stp/>
        <stp>##V3_BDPV12</stp>
        <stp>EURGBp Curncy</stp>
        <stp>PX_YEST_CLOSE</stp>
        <stp>[Crispin Spreadsheet.xlsx]OEI!R576C32</stp>
        <tr r="AF576" s="2"/>
      </tp>
      <tp>
        <v>0.87226000000000004</v>
        <stp/>
        <stp>##V3_BDPV12</stp>
        <stp>EURGBp Curncy</stp>
        <stp>PX_YEST_CLOSE</stp>
        <stp>[Crispin Spreadsheet.xlsx]OEI!R575C32</stp>
        <tr r="AF575" s="2"/>
      </tp>
      <tp>
        <v>0.87226000000000004</v>
        <stp/>
        <stp>##V3_BDPV12</stp>
        <stp>EURGBp Curncy</stp>
        <stp>PX_YEST_CLOSE</stp>
        <stp>[Crispin Spreadsheet.xlsx]OEI!R574C32</stp>
        <tr r="AF574" s="2"/>
      </tp>
      <tp>
        <v>0.87226000000000004</v>
        <stp/>
        <stp>##V3_BDPV12</stp>
        <stp>EURGBp Curncy</stp>
        <stp>PX_YEST_CLOSE</stp>
        <stp>[Crispin Spreadsheet.xlsx]OEI!R579C32</stp>
        <tr r="AF579" s="2"/>
      </tp>
      <tp>
        <v>0.87226000000000004</v>
        <stp/>
        <stp>##V3_BDPV12</stp>
        <stp>EURGBp Curncy</stp>
        <stp>PX_YEST_CLOSE</stp>
        <stp>[Crispin Spreadsheet.xlsx]OEI!R578C32</stp>
        <tr r="AF578" s="2"/>
      </tp>
      <tp>
        <v>0.87226000000000004</v>
        <stp/>
        <stp>##V3_BDPV12</stp>
        <stp>EURGBp Curncy</stp>
        <stp>PX_YEST_CLOSE</stp>
        <stp>[Crispin Spreadsheet.xlsx]OEI!R563C32</stp>
        <tr r="AF563" s="2"/>
      </tp>
      <tp>
        <v>0.87226000000000004</v>
        <stp/>
        <stp>##V3_BDPV12</stp>
        <stp>EURGBp Curncy</stp>
        <stp>PX_YEST_CLOSE</stp>
        <stp>[Crispin Spreadsheet.xlsx]OEI!R562C32</stp>
        <tr r="AF562" s="2"/>
      </tp>
      <tp>
        <v>0.87226000000000004</v>
        <stp/>
        <stp>##V3_BDPV12</stp>
        <stp>EURGBp Curncy</stp>
        <stp>PX_YEST_CLOSE</stp>
        <stp>[Crispin Spreadsheet.xlsx]OEI!R561C32</stp>
        <tr r="AF561" s="2"/>
      </tp>
      <tp>
        <v>0.87226000000000004</v>
        <stp/>
        <stp>##V3_BDPV12</stp>
        <stp>EURGBp Curncy</stp>
        <stp>PX_YEST_CLOSE</stp>
        <stp>[Crispin Spreadsheet.xlsx]OEI!R560C32</stp>
        <tr r="AF560" s="2"/>
      </tp>
      <tp>
        <v>0.87226000000000004</v>
        <stp/>
        <stp>##V3_BDPV12</stp>
        <stp>EURGBp Curncy</stp>
        <stp>PX_YEST_CLOSE</stp>
        <stp>[Crispin Spreadsheet.xlsx]OEI!R567C32</stp>
        <tr r="AF567" s="2"/>
      </tp>
      <tp>
        <v>0.87226000000000004</v>
        <stp/>
        <stp>##V3_BDPV12</stp>
        <stp>EURGBp Curncy</stp>
        <stp>PX_YEST_CLOSE</stp>
        <stp>[Crispin Spreadsheet.xlsx]OEI!R566C32</stp>
        <tr r="AF566" s="2"/>
      </tp>
      <tp>
        <v>0.87226000000000004</v>
        <stp/>
        <stp>##V3_BDPV12</stp>
        <stp>EURGBp Curncy</stp>
        <stp>PX_YEST_CLOSE</stp>
        <stp>[Crispin Spreadsheet.xlsx]OEI!R565C32</stp>
        <tr r="AF565" s="2"/>
      </tp>
      <tp>
        <v>0.87226000000000004</v>
        <stp/>
        <stp>##V3_BDPV12</stp>
        <stp>EURGBp Curncy</stp>
        <stp>PX_YEST_CLOSE</stp>
        <stp>[Crispin Spreadsheet.xlsx]OEI!R564C32</stp>
        <tr r="AF564" s="2"/>
      </tp>
      <tp>
        <v>0.87226000000000004</v>
        <stp/>
        <stp>##V3_BDPV12</stp>
        <stp>EURGBp Curncy</stp>
        <stp>PX_YEST_CLOSE</stp>
        <stp>[Crispin Spreadsheet.xlsx]OEI!R569C32</stp>
        <tr r="AF569" s="2"/>
      </tp>
      <tp>
        <v>0.87226000000000004</v>
        <stp/>
        <stp>##V3_BDPV12</stp>
        <stp>EURGBp Curncy</stp>
        <stp>PX_YEST_CLOSE</stp>
        <stp>[Crispin Spreadsheet.xlsx]OEI!R568C32</stp>
        <tr r="AF568" s="2"/>
      </tp>
      <tp>
        <v>0.87226000000000004</v>
        <stp/>
        <stp>##V3_BDPV12</stp>
        <stp>EURGBp Curncy</stp>
        <stp>PX_YEST_CLOSE</stp>
        <stp>[Crispin Spreadsheet.xlsx]OEI!R493C32</stp>
        <tr r="AF493" s="2"/>
      </tp>
      <tp>
        <v>0.87226000000000004</v>
        <stp/>
        <stp>##V3_BDPV12</stp>
        <stp>EURGBp Curncy</stp>
        <stp>PX_YEST_CLOSE</stp>
        <stp>[Crispin Spreadsheet.xlsx]OEI!R492C32</stp>
        <tr r="AF492" s="2"/>
      </tp>
      <tp>
        <v>0.87226000000000004</v>
        <stp/>
        <stp>##V3_BDPV12</stp>
        <stp>EURGBp Curncy</stp>
        <stp>PX_YEST_CLOSE</stp>
        <stp>[Crispin Spreadsheet.xlsx]OEI!R491C32</stp>
        <tr r="AF491" s="2"/>
      </tp>
      <tp>
        <v>0.87226000000000004</v>
        <stp/>
        <stp>##V3_BDPV12</stp>
        <stp>EURGBp Curncy</stp>
        <stp>PX_YEST_CLOSE</stp>
        <stp>[Crispin Spreadsheet.xlsx]OEI!R490C32</stp>
        <tr r="AF490" s="2"/>
      </tp>
      <tp>
        <v>0.87226000000000004</v>
        <stp/>
        <stp>##V3_BDPV12</stp>
        <stp>EURGBp Curncy</stp>
        <stp>PX_YEST_CLOSE</stp>
        <stp>[Crispin Spreadsheet.xlsx]OEI!R497C32</stp>
        <tr r="AF497" s="2"/>
      </tp>
      <tp>
        <v>0.87226000000000004</v>
        <stp/>
        <stp>##V3_BDPV12</stp>
        <stp>EURGBp Curncy</stp>
        <stp>PX_YEST_CLOSE</stp>
        <stp>[Crispin Spreadsheet.xlsx]OEI!R496C32</stp>
        <tr r="AF496" s="2"/>
      </tp>
      <tp>
        <v>0.87226000000000004</v>
        <stp/>
        <stp>##V3_BDPV12</stp>
        <stp>EURGBp Curncy</stp>
        <stp>PX_YEST_CLOSE</stp>
        <stp>[Crispin Spreadsheet.xlsx]OEI!R495C32</stp>
        <tr r="AF495" s="2"/>
      </tp>
      <tp>
        <v>0.87226000000000004</v>
        <stp/>
        <stp>##V3_BDPV12</stp>
        <stp>EURGBp Curncy</stp>
        <stp>PX_YEST_CLOSE</stp>
        <stp>[Crispin Spreadsheet.xlsx]OEI!R494C32</stp>
        <tr r="AF494" s="2"/>
      </tp>
      <tp>
        <v>0.87226000000000004</v>
        <stp/>
        <stp>##V3_BDPV12</stp>
        <stp>EURGBp Curncy</stp>
        <stp>PX_YEST_CLOSE</stp>
        <stp>[Crispin Spreadsheet.xlsx]OEI!R499C32</stp>
        <tr r="AF499" s="2"/>
      </tp>
      <tp>
        <v>0.87226000000000004</v>
        <stp/>
        <stp>##V3_BDPV12</stp>
        <stp>EURGBp Curncy</stp>
        <stp>PX_YEST_CLOSE</stp>
        <stp>[Crispin Spreadsheet.xlsx]OEI!R498C32</stp>
        <tr r="AF498" s="2"/>
      </tp>
      <tp>
        <v>0.87226000000000004</v>
        <stp/>
        <stp>##V3_BDPV12</stp>
        <stp>EURGBp Curncy</stp>
        <stp>PX_YEST_CLOSE</stp>
        <stp>[Crispin Spreadsheet.xlsx]OEI!R483C32</stp>
        <tr r="AF483" s="2"/>
      </tp>
      <tp>
        <v>0.87226000000000004</v>
        <stp/>
        <stp>##V3_BDPV12</stp>
        <stp>EURGBp Curncy</stp>
        <stp>PX_YEST_CLOSE</stp>
        <stp>[Crispin Spreadsheet.xlsx]OEI!R482C32</stp>
        <tr r="AF482" s="2"/>
      </tp>
      <tp>
        <v>0.87226000000000004</v>
        <stp/>
        <stp>##V3_BDPV12</stp>
        <stp>EURGBp Curncy</stp>
        <stp>PX_YEST_CLOSE</stp>
        <stp>[Crispin Spreadsheet.xlsx]OEI!R481C32</stp>
        <tr r="AF481" s="2"/>
      </tp>
      <tp>
        <v>0.87226000000000004</v>
        <stp/>
        <stp>##V3_BDPV12</stp>
        <stp>EURGBp Curncy</stp>
        <stp>PX_YEST_CLOSE</stp>
        <stp>[Crispin Spreadsheet.xlsx]OEI!R480C32</stp>
        <tr r="AF480" s="2"/>
      </tp>
      <tp>
        <v>0.87226000000000004</v>
        <stp/>
        <stp>##V3_BDPV12</stp>
        <stp>EURGBp Curncy</stp>
        <stp>PX_YEST_CLOSE</stp>
        <stp>[Crispin Spreadsheet.xlsx]OEI!R486C32</stp>
        <tr r="AF486" s="2"/>
      </tp>
      <tp>
        <v>0.87226000000000004</v>
        <stp/>
        <stp>##V3_BDPV12</stp>
        <stp>EURGBp Curncy</stp>
        <stp>PX_YEST_CLOSE</stp>
        <stp>[Crispin Spreadsheet.xlsx]OEI!R485C32</stp>
        <tr r="AF485" s="2"/>
      </tp>
      <tp>
        <v>0.87226000000000004</v>
        <stp/>
        <stp>##V3_BDPV12</stp>
        <stp>EURGBp Curncy</stp>
        <stp>PX_YEST_CLOSE</stp>
        <stp>[Crispin Spreadsheet.xlsx]OEI!R484C32</stp>
        <tr r="AF484" s="2"/>
      </tp>
      <tp>
        <v>0.87226000000000004</v>
        <stp/>
        <stp>##V3_BDPV12</stp>
        <stp>EURGBp Curncy</stp>
        <stp>PX_YEST_CLOSE</stp>
        <stp>[Crispin Spreadsheet.xlsx]OEI!R489C32</stp>
        <tr r="AF489" s="2"/>
      </tp>
      <tp>
        <v>0.87226000000000004</v>
        <stp/>
        <stp>##V3_BDPV12</stp>
        <stp>EURGBP Curncy</stp>
        <stp>PX_YEST_CLOSE</stp>
        <stp>[Crispin Spreadsheet.xlsx]OEI!R487C32</stp>
        <tr r="AF487" s="2"/>
      </tp>
      <tp>
        <v>0.87226000000000004</v>
        <stp/>
        <stp>##V3_BDPV12</stp>
        <stp>EURGBP Curncy</stp>
        <stp>PX_YEST_CLOSE</stp>
        <stp>[Crispin Spreadsheet.xlsx]OEI!R488C32</stp>
        <tr r="AF488" s="2"/>
      </tp>
      <tp>
        <v>7.4482999999999997</v>
        <stp/>
        <stp>##V3_BDPV12</stp>
        <stp>EURDKK Curncy</stp>
        <stp>PX_YEST_CLOSE</stp>
        <stp>[Crispin Spreadsheet.xlsx]OEI!R743C32</stp>
        <tr r="AF743" s="2"/>
      </tp>
      <tp>
        <v>0.87226000000000004</v>
        <stp/>
        <stp>##V3_BDPV12</stp>
        <stp>EURGBp Curncy</stp>
        <stp>PX_YEST_CLOSE</stp>
        <stp>[Crispin Spreadsheet.xlsx]OEI!R413C32</stp>
        <tr r="AF413" s="2"/>
      </tp>
      <tp>
        <v>0.87226000000000004</v>
        <stp/>
        <stp>##V3_BDPV12</stp>
        <stp>EURGBp Curncy</stp>
        <stp>PX_YEST_CLOSE</stp>
        <stp>[Crispin Spreadsheet.xlsx]OEI!R412C32</stp>
        <tr r="AF412" s="2"/>
      </tp>
      <tp>
        <v>0.87226000000000004</v>
        <stp/>
        <stp>##V3_BDPV12</stp>
        <stp>EURGBp Curncy</stp>
        <stp>PX_YEST_CLOSE</stp>
        <stp>[Crispin Spreadsheet.xlsx]OEI!R411C32</stp>
        <tr r="AF411" s="2"/>
      </tp>
      <tp>
        <v>0.87226000000000004</v>
        <stp/>
        <stp>##V3_BDPV12</stp>
        <stp>EURGBp Curncy</stp>
        <stp>PX_YEST_CLOSE</stp>
        <stp>[Crispin Spreadsheet.xlsx]OEI!R410C32</stp>
        <tr r="AF410" s="2"/>
      </tp>
      <tp>
        <v>0.87226000000000004</v>
        <stp/>
        <stp>##V3_BDPV12</stp>
        <stp>EURGBp Curncy</stp>
        <stp>PX_YEST_CLOSE</stp>
        <stp>[Crispin Spreadsheet.xlsx]OEI!R417C32</stp>
        <tr r="AF417" s="2"/>
      </tp>
      <tp>
        <v>0.87226000000000004</v>
        <stp/>
        <stp>##V3_BDPV12</stp>
        <stp>EURGBp Curncy</stp>
        <stp>PX_YEST_CLOSE</stp>
        <stp>[Crispin Spreadsheet.xlsx]OEI!R416C32</stp>
        <tr r="AF416" s="2"/>
      </tp>
      <tp>
        <v>0.87226000000000004</v>
        <stp/>
        <stp>##V3_BDPV12</stp>
        <stp>EURGBp Curncy</stp>
        <stp>PX_YEST_CLOSE</stp>
        <stp>[Crispin Spreadsheet.xlsx]OEI!R415C32</stp>
        <tr r="AF415" s="2"/>
      </tp>
      <tp>
        <v>0.87226000000000004</v>
        <stp/>
        <stp>##V3_BDPV12</stp>
        <stp>EURGBp Curncy</stp>
        <stp>PX_YEST_CLOSE</stp>
        <stp>[Crispin Spreadsheet.xlsx]OEI!R414C32</stp>
        <tr r="AF414" s="2"/>
      </tp>
      <tp>
        <v>0.87226000000000004</v>
        <stp/>
        <stp>##V3_BDPV12</stp>
        <stp>EURGBp Curncy</stp>
        <stp>PX_YEST_CLOSE</stp>
        <stp>[Crispin Spreadsheet.xlsx]OEI!R419C32</stp>
        <tr r="AF419" s="2"/>
      </tp>
      <tp>
        <v>0.87226000000000004</v>
        <stp/>
        <stp>##V3_BDPV12</stp>
        <stp>EURGBp Curncy</stp>
        <stp>PX_YEST_CLOSE</stp>
        <stp>[Crispin Spreadsheet.xlsx]OEI!R418C32</stp>
        <tr r="AF418" s="2"/>
      </tp>
      <tp>
        <v>0.87226000000000004</v>
        <stp/>
        <stp>##V3_BDPV12</stp>
        <stp>EURGBp Curncy</stp>
        <stp>PX_YEST_CLOSE</stp>
        <stp>[Crispin Spreadsheet.xlsx]OEI!R403C32</stp>
        <tr r="AF403" s="2"/>
      </tp>
      <tp>
        <v>0.87226000000000004</v>
        <stp/>
        <stp>##V3_BDPV12</stp>
        <stp>EURGBp Curncy</stp>
        <stp>PX_YEST_CLOSE</stp>
        <stp>[Crispin Spreadsheet.xlsx]OEI!R402C32</stp>
        <tr r="AF402" s="2"/>
      </tp>
      <tp>
        <v>0.87226000000000004</v>
        <stp/>
        <stp>##V3_BDPV12</stp>
        <stp>EURGBp Curncy</stp>
        <stp>PX_YEST_CLOSE</stp>
        <stp>[Crispin Spreadsheet.xlsx]OEI!R401C32</stp>
        <tr r="AF401" s="2"/>
      </tp>
      <tp>
        <v>0.87226000000000004</v>
        <stp/>
        <stp>##V3_BDPV12</stp>
        <stp>EURGBp Curncy</stp>
        <stp>PX_YEST_CLOSE</stp>
        <stp>[Crispin Spreadsheet.xlsx]OEI!R400C32</stp>
        <tr r="AF400" s="2"/>
      </tp>
      <tp>
        <v>0.87226000000000004</v>
        <stp/>
        <stp>##V3_BDPV12</stp>
        <stp>EURGBp Curncy</stp>
        <stp>PX_YEST_CLOSE</stp>
        <stp>[Crispin Spreadsheet.xlsx]OEI!R407C32</stp>
        <tr r="AF407" s="2"/>
      </tp>
      <tp>
        <v>0.87226000000000004</v>
        <stp/>
        <stp>##V3_BDPV12</stp>
        <stp>EURGBp Curncy</stp>
        <stp>PX_YEST_CLOSE</stp>
        <stp>[Crispin Spreadsheet.xlsx]OEI!R406C32</stp>
        <tr r="AF406" s="2"/>
      </tp>
      <tp>
        <v>0.87226000000000004</v>
        <stp/>
        <stp>##V3_BDPV12</stp>
        <stp>EURGBp Curncy</stp>
        <stp>PX_YEST_CLOSE</stp>
        <stp>[Crispin Spreadsheet.xlsx]OEI!R405C32</stp>
        <tr r="AF405" s="2"/>
      </tp>
      <tp>
        <v>0.87226000000000004</v>
        <stp/>
        <stp>##V3_BDPV12</stp>
        <stp>EURGBp Curncy</stp>
        <stp>PX_YEST_CLOSE</stp>
        <stp>[Crispin Spreadsheet.xlsx]OEI!R404C32</stp>
        <tr r="AF404" s="2"/>
      </tp>
      <tp>
        <v>0.87226000000000004</v>
        <stp/>
        <stp>##V3_BDPV12</stp>
        <stp>EURGBp Curncy</stp>
        <stp>PX_YEST_CLOSE</stp>
        <stp>[Crispin Spreadsheet.xlsx]OEI!R409C32</stp>
        <tr r="AF409" s="2"/>
      </tp>
      <tp>
        <v>0.87226000000000004</v>
        <stp/>
        <stp>##V3_BDPV12</stp>
        <stp>EURGBp Curncy</stp>
        <stp>PX_YEST_CLOSE</stp>
        <stp>[Crispin Spreadsheet.xlsx]OEI!R408C32</stp>
        <tr r="AF408" s="2"/>
      </tp>
      <tp>
        <v>7.4482999999999997</v>
        <stp/>
        <stp>##V3_BDPV12</stp>
        <stp>EURDKK Curncy</stp>
        <stp>PX_YEST_CLOSE</stp>
        <stp>[Crispin Spreadsheet.xlsx]OEI!R799C32</stp>
        <tr r="AF799" s="2"/>
      </tp>
      <tp>
        <v>0.87226000000000004</v>
        <stp/>
        <stp>##V3_BDPV12</stp>
        <stp>EURGBp Curncy</stp>
        <stp>PX_YEST_CLOSE</stp>
        <stp>[Crispin Spreadsheet.xlsx]OEI!R433C32</stp>
        <tr r="AF433" s="2"/>
      </tp>
      <tp>
        <v>0.87226000000000004</v>
        <stp/>
        <stp>##V3_BDPV12</stp>
        <stp>EURGBp Curncy</stp>
        <stp>PX_YEST_CLOSE</stp>
        <stp>[Crispin Spreadsheet.xlsx]OEI!R432C32</stp>
        <tr r="AF432" s="2"/>
      </tp>
      <tp>
        <v>0.87226000000000004</v>
        <stp/>
        <stp>##V3_BDPV12</stp>
        <stp>EURGBp Curncy</stp>
        <stp>PX_YEST_CLOSE</stp>
        <stp>[Crispin Spreadsheet.xlsx]OEI!R431C32</stp>
        <tr r="AF431" s="2"/>
      </tp>
      <tp>
        <v>0.87226000000000004</v>
        <stp/>
        <stp>##V3_BDPV12</stp>
        <stp>EURGBp Curncy</stp>
        <stp>PX_YEST_CLOSE</stp>
        <stp>[Crispin Spreadsheet.xlsx]OEI!R430C32</stp>
        <tr r="AF430" s="2"/>
      </tp>
      <tp>
        <v>0.87226000000000004</v>
        <stp/>
        <stp>##V3_BDPV12</stp>
        <stp>EURGBp Curncy</stp>
        <stp>PX_YEST_CLOSE</stp>
        <stp>[Crispin Spreadsheet.xlsx]OEI!R437C32</stp>
        <tr r="AF437" s="2"/>
      </tp>
      <tp>
        <v>0.87226000000000004</v>
        <stp/>
        <stp>##V3_BDPV12</stp>
        <stp>EURGBp Curncy</stp>
        <stp>PX_YEST_CLOSE</stp>
        <stp>[Crispin Spreadsheet.xlsx]OEI!R436C32</stp>
        <tr r="AF436" s="2"/>
      </tp>
      <tp>
        <v>0.87226000000000004</v>
        <stp/>
        <stp>##V3_BDPV12</stp>
        <stp>EURGBp Curncy</stp>
        <stp>PX_YEST_CLOSE</stp>
        <stp>[Crispin Spreadsheet.xlsx]OEI!R435C32</stp>
        <tr r="AF435" s="2"/>
      </tp>
      <tp>
        <v>0.87226000000000004</v>
        <stp/>
        <stp>##V3_BDPV12</stp>
        <stp>EURGBp Curncy</stp>
        <stp>PX_YEST_CLOSE</stp>
        <stp>[Crispin Spreadsheet.xlsx]OEI!R439C32</stp>
        <tr r="AF439" s="2"/>
      </tp>
      <tp>
        <v>0.87226000000000004</v>
        <stp/>
        <stp>##V3_BDPV12</stp>
        <stp>EURGBp Curncy</stp>
        <stp>PX_YEST_CLOSE</stp>
        <stp>[Crispin Spreadsheet.xlsx]OEI!R438C32</stp>
        <tr r="AF438" s="2"/>
      </tp>
      <tp>
        <v>0.87226000000000004</v>
        <stp/>
        <stp>##V3_BDPV12</stp>
        <stp>EURGBP Curncy</stp>
        <stp>PX_YEST_CLOSE</stp>
        <stp>[Crispin Spreadsheet.xlsx]OEI!R434C32</stp>
        <tr r="AF434" s="2"/>
      </tp>
      <tp>
        <v>0.87226000000000004</v>
        <stp/>
        <stp>##V3_BDPV12</stp>
        <stp>EURGBp Curncy</stp>
        <stp>PX_YEST_CLOSE</stp>
        <stp>[Crispin Spreadsheet.xlsx]OEI!R423C32</stp>
        <tr r="AF423" s="2"/>
      </tp>
      <tp>
        <v>0.87226000000000004</v>
        <stp/>
        <stp>##V3_BDPV12</stp>
        <stp>EURGBp Curncy</stp>
        <stp>PX_YEST_CLOSE</stp>
        <stp>[Crispin Spreadsheet.xlsx]OEI!R422C32</stp>
        <tr r="AF422" s="2"/>
      </tp>
      <tp>
        <v>0.87226000000000004</v>
        <stp/>
        <stp>##V3_BDPV12</stp>
        <stp>EURGBp Curncy</stp>
        <stp>PX_YEST_CLOSE</stp>
        <stp>[Crispin Spreadsheet.xlsx]OEI!R421C32</stp>
        <tr r="AF421" s="2"/>
      </tp>
      <tp>
        <v>0.87226000000000004</v>
        <stp/>
        <stp>##V3_BDPV12</stp>
        <stp>EURGBp Curncy</stp>
        <stp>PX_YEST_CLOSE</stp>
        <stp>[Crispin Spreadsheet.xlsx]OEI!R420C32</stp>
        <tr r="AF420" s="2"/>
      </tp>
      <tp>
        <v>0.87226000000000004</v>
        <stp/>
        <stp>##V3_BDPV12</stp>
        <stp>EURGBp Curncy</stp>
        <stp>PX_YEST_CLOSE</stp>
        <stp>[Crispin Spreadsheet.xlsx]OEI!R426C32</stp>
        <tr r="AF426" s="2"/>
      </tp>
      <tp>
        <v>0.87226000000000004</v>
        <stp/>
        <stp>##V3_BDPV12</stp>
        <stp>EURGBp Curncy</stp>
        <stp>PX_YEST_CLOSE</stp>
        <stp>[Crispin Spreadsheet.xlsx]OEI!R424C32</stp>
        <tr r="AF424" s="2"/>
      </tp>
      <tp>
        <v>0.87226000000000004</v>
        <stp/>
        <stp>##V3_BDPV12</stp>
        <stp>EURGBp Curncy</stp>
        <stp>PX_YEST_CLOSE</stp>
        <stp>[Crispin Spreadsheet.xlsx]OEI!R428C32</stp>
        <tr r="AF428" s="2"/>
      </tp>
      <tp>
        <v>0.87226000000000004</v>
        <stp/>
        <stp>##V3_BDPV12</stp>
        <stp>EURGBP Curncy</stp>
        <stp>PX_YEST_CLOSE</stp>
        <stp>[Crispin Spreadsheet.xlsx]OEI!R425C32</stp>
        <tr r="AF425" s="2"/>
      </tp>
      <tp>
        <v>0.87226000000000004</v>
        <stp/>
        <stp>##V3_BDPV12</stp>
        <stp>EURGBp Curncy</stp>
        <stp>PX_YEST_CLOSE</stp>
        <stp>[Crispin Spreadsheet.xlsx]OEI!R453C32</stp>
        <tr r="AF453" s="2"/>
      </tp>
      <tp>
        <v>0.87226000000000004</v>
        <stp/>
        <stp>##V3_BDPV12</stp>
        <stp>EURGBp Curncy</stp>
        <stp>PX_YEST_CLOSE</stp>
        <stp>[Crispin Spreadsheet.xlsx]OEI!R452C32</stp>
        <tr r="AF452" s="2"/>
      </tp>
      <tp>
        <v>0.87226000000000004</v>
        <stp/>
        <stp>##V3_BDPV12</stp>
        <stp>EURGBp Curncy</stp>
        <stp>PX_YEST_CLOSE</stp>
        <stp>[Crispin Spreadsheet.xlsx]OEI!R451C32</stp>
        <tr r="AF451" s="2"/>
      </tp>
      <tp>
        <v>0.87226000000000004</v>
        <stp/>
        <stp>##V3_BDPV12</stp>
        <stp>EURGBp Curncy</stp>
        <stp>PX_YEST_CLOSE</stp>
        <stp>[Crispin Spreadsheet.xlsx]OEI!R450C32</stp>
        <tr r="AF450" s="2"/>
      </tp>
      <tp>
        <v>0.87226000000000004</v>
        <stp/>
        <stp>##V3_BDPV12</stp>
        <stp>EURGBp Curncy</stp>
        <stp>PX_YEST_CLOSE</stp>
        <stp>[Crispin Spreadsheet.xlsx]OEI!R457C32</stp>
        <tr r="AF457" s="2"/>
      </tp>
      <tp>
        <v>0.87226000000000004</v>
        <stp/>
        <stp>##V3_BDPV12</stp>
        <stp>EURGBp Curncy</stp>
        <stp>PX_YEST_CLOSE</stp>
        <stp>[Crispin Spreadsheet.xlsx]OEI!R456C32</stp>
        <tr r="AF456" s="2"/>
      </tp>
      <tp>
        <v>0.87226000000000004</v>
        <stp/>
        <stp>##V3_BDPV12</stp>
        <stp>EURGBp Curncy</stp>
        <stp>PX_YEST_CLOSE</stp>
        <stp>[Crispin Spreadsheet.xlsx]OEI!R455C32</stp>
        <tr r="AF455" s="2"/>
      </tp>
      <tp>
        <v>0.87226000000000004</v>
        <stp/>
        <stp>##V3_BDPV12</stp>
        <stp>EURGBp Curncy</stp>
        <stp>PX_YEST_CLOSE</stp>
        <stp>[Crispin Spreadsheet.xlsx]OEI!R454C32</stp>
        <tr r="AF454" s="2"/>
      </tp>
      <tp>
        <v>0.87226000000000004</v>
        <stp/>
        <stp>##V3_BDPV12</stp>
        <stp>EURGBp Curncy</stp>
        <stp>PX_YEST_CLOSE</stp>
        <stp>[Crispin Spreadsheet.xlsx]OEI!R459C32</stp>
        <tr r="AF459" s="2"/>
      </tp>
      <tp>
        <v>0.87226000000000004</v>
        <stp/>
        <stp>##V3_BDPV12</stp>
        <stp>EURGBp Curncy</stp>
        <stp>PX_YEST_CLOSE</stp>
        <stp>[Crispin Spreadsheet.xlsx]OEI!R458C32</stp>
        <tr r="AF458" s="2"/>
      </tp>
      <tp>
        <v>0.87226000000000004</v>
        <stp/>
        <stp>##V3_BDPV12</stp>
        <stp>EURGBp Curncy</stp>
        <stp>PX_YEST_CLOSE</stp>
        <stp>[Crispin Spreadsheet.xlsx]OEI!R443C32</stp>
        <tr r="AF443" s="2"/>
      </tp>
      <tp>
        <v>0.87226000000000004</v>
        <stp/>
        <stp>##V3_BDPV12</stp>
        <stp>EURGBp Curncy</stp>
        <stp>PX_YEST_CLOSE</stp>
        <stp>[Crispin Spreadsheet.xlsx]OEI!R442C32</stp>
        <tr r="AF442" s="2"/>
      </tp>
      <tp>
        <v>0.87226000000000004</v>
        <stp/>
        <stp>##V3_BDPV12</stp>
        <stp>EURGBp Curncy</stp>
        <stp>PX_YEST_CLOSE</stp>
        <stp>[Crispin Spreadsheet.xlsx]OEI!R441C32</stp>
        <tr r="AF441" s="2"/>
      </tp>
      <tp>
        <v>0.87226000000000004</v>
        <stp/>
        <stp>##V3_BDPV12</stp>
        <stp>EURGBp Curncy</stp>
        <stp>PX_YEST_CLOSE</stp>
        <stp>[Crispin Spreadsheet.xlsx]OEI!R440C32</stp>
        <tr r="AF440" s="2"/>
      </tp>
      <tp>
        <v>0.87226000000000004</v>
        <stp/>
        <stp>##V3_BDPV12</stp>
        <stp>EURGBp Curncy</stp>
        <stp>PX_YEST_CLOSE</stp>
        <stp>[Crispin Spreadsheet.xlsx]OEI!R447C32</stp>
        <tr r="AF447" s="2"/>
      </tp>
      <tp>
        <v>0.87226000000000004</v>
        <stp/>
        <stp>##V3_BDPV12</stp>
        <stp>EURGBp Curncy</stp>
        <stp>PX_YEST_CLOSE</stp>
        <stp>[Crispin Spreadsheet.xlsx]OEI!R446C32</stp>
        <tr r="AF446" s="2"/>
      </tp>
      <tp>
        <v>0.87226000000000004</v>
        <stp/>
        <stp>##V3_BDPV12</stp>
        <stp>EURGBp Curncy</stp>
        <stp>PX_YEST_CLOSE</stp>
        <stp>[Crispin Spreadsheet.xlsx]OEI!R445C32</stp>
        <tr r="AF445" s="2"/>
      </tp>
      <tp>
        <v>0.87226000000000004</v>
        <stp/>
        <stp>##V3_BDPV12</stp>
        <stp>EURGBp Curncy</stp>
        <stp>PX_YEST_CLOSE</stp>
        <stp>[Crispin Spreadsheet.xlsx]OEI!R444C32</stp>
        <tr r="AF444" s="2"/>
      </tp>
      <tp>
        <v>0.87226000000000004</v>
        <stp/>
        <stp>##V3_BDPV12</stp>
        <stp>EURGBp Curncy</stp>
        <stp>PX_YEST_CLOSE</stp>
        <stp>[Crispin Spreadsheet.xlsx]OEI!R449C32</stp>
        <tr r="AF449" s="2"/>
      </tp>
      <tp>
        <v>0.87226000000000004</v>
        <stp/>
        <stp>##V3_BDPV12</stp>
        <stp>EURGBp Curncy</stp>
        <stp>PX_YEST_CLOSE</stp>
        <stp>[Crispin Spreadsheet.xlsx]OEI!R448C32</stp>
        <tr r="AF448" s="2"/>
      </tp>
      <tp>
        <v>0.87226000000000004</v>
        <stp/>
        <stp>##V3_BDPV12</stp>
        <stp>EURGBp Curncy</stp>
        <stp>PX_YEST_CLOSE</stp>
        <stp>[Crispin Spreadsheet.xlsx]OEI!R473C32</stp>
        <tr r="AF473" s="2"/>
      </tp>
      <tp>
        <v>0.87226000000000004</v>
        <stp/>
        <stp>##V3_BDPV12</stp>
        <stp>EURGBp Curncy</stp>
        <stp>PX_YEST_CLOSE</stp>
        <stp>[Crispin Spreadsheet.xlsx]OEI!R472C32</stp>
        <tr r="AF472" s="2"/>
      </tp>
      <tp>
        <v>0.87226000000000004</v>
        <stp/>
        <stp>##V3_BDPV12</stp>
        <stp>EURGBp Curncy</stp>
        <stp>PX_YEST_CLOSE</stp>
        <stp>[Crispin Spreadsheet.xlsx]OEI!R471C32</stp>
        <tr r="AF471" s="2"/>
      </tp>
      <tp>
        <v>0.87226000000000004</v>
        <stp/>
        <stp>##V3_BDPV12</stp>
        <stp>EURGBp Curncy</stp>
        <stp>PX_YEST_CLOSE</stp>
        <stp>[Crispin Spreadsheet.xlsx]OEI!R477C32</stp>
        <tr r="AF477" s="2"/>
      </tp>
      <tp>
        <v>0.87226000000000004</v>
        <stp/>
        <stp>##V3_BDPV12</stp>
        <stp>EURGBp Curncy</stp>
        <stp>PX_YEST_CLOSE</stp>
        <stp>[Crispin Spreadsheet.xlsx]OEI!R475C32</stp>
        <tr r="AF475" s="2"/>
      </tp>
      <tp>
        <v>0.87226000000000004</v>
        <stp/>
        <stp>##V3_BDPV12</stp>
        <stp>EURGBp Curncy</stp>
        <stp>PX_YEST_CLOSE</stp>
        <stp>[Crispin Spreadsheet.xlsx]OEI!R479C32</stp>
        <tr r="AF479" s="2"/>
      </tp>
      <tp>
        <v>0.87226000000000004</v>
        <stp/>
        <stp>##V3_BDPV12</stp>
        <stp>EURGBp Curncy</stp>
        <stp>PX_YEST_CLOSE</stp>
        <stp>[Crispin Spreadsheet.xlsx]OEI!R478C32</stp>
        <tr r="AF478" s="2"/>
      </tp>
      <tp>
        <v>0.87226000000000004</v>
        <stp/>
        <stp>##V3_BDPV12</stp>
        <stp>EURGBP Curncy</stp>
        <stp>PX_YEST_CLOSE</stp>
        <stp>[Crispin Spreadsheet.xlsx]OEI!R476C32</stp>
        <tr r="AF476" s="2"/>
      </tp>
      <tp>
        <v>0.87226000000000004</v>
        <stp/>
        <stp>##V3_BDPV12</stp>
        <stp>EURGBP Curncy</stp>
        <stp>PX_YEST_CLOSE</stp>
        <stp>[Crispin Spreadsheet.xlsx]OEI!R474C32</stp>
        <tr r="AF474" s="2"/>
      </tp>
      <tp>
        <v>0.87226000000000004</v>
        <stp/>
        <stp>##V3_BDPV12</stp>
        <stp>EURGBp Curncy</stp>
        <stp>PX_YEST_CLOSE</stp>
        <stp>[Crispin Spreadsheet.xlsx]OEI!R463C32</stp>
        <tr r="AF463" s="2"/>
      </tp>
      <tp>
        <v>0.87226000000000004</v>
        <stp/>
        <stp>##V3_BDPV12</stp>
        <stp>EURGBp Curncy</stp>
        <stp>PX_YEST_CLOSE</stp>
        <stp>[Crispin Spreadsheet.xlsx]OEI!R462C32</stp>
        <tr r="AF462" s="2"/>
      </tp>
      <tp>
        <v>0.87226000000000004</v>
        <stp/>
        <stp>##V3_BDPV12</stp>
        <stp>EURGBp Curncy</stp>
        <stp>PX_YEST_CLOSE</stp>
        <stp>[Crispin Spreadsheet.xlsx]OEI!R460C32</stp>
        <tr r="AF460" s="2"/>
      </tp>
      <tp>
        <v>0.87226000000000004</v>
        <stp/>
        <stp>##V3_BDPV12</stp>
        <stp>EURGBp Curncy</stp>
        <stp>PX_YEST_CLOSE</stp>
        <stp>[Crispin Spreadsheet.xlsx]OEI!R467C32</stp>
        <tr r="AF467" s="2"/>
      </tp>
      <tp>
        <v>0.87226000000000004</v>
        <stp/>
        <stp>##V3_BDPV12</stp>
        <stp>EURGBp Curncy</stp>
        <stp>PX_YEST_CLOSE</stp>
        <stp>[Crispin Spreadsheet.xlsx]OEI!R466C32</stp>
        <tr r="AF466" s="2"/>
      </tp>
      <tp>
        <v>0.87226000000000004</v>
        <stp/>
        <stp>##V3_BDPV12</stp>
        <stp>EURGBp Curncy</stp>
        <stp>PX_YEST_CLOSE</stp>
        <stp>[Crispin Spreadsheet.xlsx]OEI!R464C32</stp>
        <tr r="AF464" s="2"/>
      </tp>
      <tp>
        <v>0.87226000000000004</v>
        <stp/>
        <stp>##V3_BDPV12</stp>
        <stp>EURGBp Curncy</stp>
        <stp>PX_YEST_CLOSE</stp>
        <stp>[Crispin Spreadsheet.xlsx]OEI!R469C32</stp>
        <tr r="AF469" s="2"/>
      </tp>
      <tp>
        <v>0.87226000000000004</v>
        <stp/>
        <stp>##V3_BDPV12</stp>
        <stp>EURGBp Curncy</stp>
        <stp>PX_YEST_CLOSE</stp>
        <stp>[Crispin Spreadsheet.xlsx]OEI!R468C32</stp>
        <tr r="AF468" s="2"/>
      </tp>
      <tp>
        <v>0.87226000000000004</v>
        <stp/>
        <stp>##V3_BDPV12</stp>
        <stp>EURGBP Curncy</stp>
        <stp>PX_YEST_CLOSE</stp>
        <stp>[Crispin Spreadsheet.xlsx]OEI!R465C32</stp>
        <tr r="AF465" s="2"/>
      </tp>
      <tp>
        <v>0.87226000000000004</v>
        <stp/>
        <stp>##V3_BDPV12</stp>
        <stp>EURGBp Curncy</stp>
        <stp>PX_YEST_CLOSE</stp>
        <stp>[Crispin Spreadsheet.xlsx]OEI!R399C32</stp>
        <tr r="AF399" s="2"/>
      </tp>
      <tp>
        <v>0.87226000000000004</v>
        <stp/>
        <stp>##V3_BDPV12</stp>
        <stp>EURGBP Curncy</stp>
        <stp>PX_YEST_CLOSE</stp>
        <stp>[Crispin Spreadsheet.xlsx]OEI!R397C32</stp>
        <tr r="AF397" s="2"/>
      </tp>
      <tp>
        <v>0.87226000000000004</v>
        <stp/>
        <stp>##V3_BDPV12</stp>
        <stp>EURGBP Curncy</stp>
        <stp>PX_YEST_CLOSE</stp>
        <stp>[Crispin Spreadsheet.xlsx]OEI!R398C32</stp>
        <tr r="AF398" s="2"/>
      </tp>
      <tp>
        <v>1.17014</v>
        <stp/>
        <stp>##V3_BDPV12</stp>
        <stp>EURCHF Curncy</stp>
        <stp>PX_YEST_CLOSE</stp>
        <stp>[Crispin Spreadsheet.xlsx]OEI!R774C32</stp>
        <tr r="AF774" s="2"/>
      </tp>
      <tp>
        <v>1.17014</v>
        <stp/>
        <stp>##V3_BDPV12</stp>
        <stp>EURCHF Curncy</stp>
        <stp>PX_YEST_CLOSE</stp>
        <stp>[Crispin Spreadsheet.xlsx]OEI!R745C32</stp>
        <tr r="AF745" s="2"/>
      </tp>
      <tp>
        <v>1.17014</v>
        <stp/>
        <stp>##V3_BDPV12</stp>
        <stp>EURCHF Curncy</stp>
        <stp>PX_YEST_CLOSE</stp>
        <stp>[Crispin Spreadsheet.xlsx]OEI!R787C32</stp>
        <tr r="AF787" s="2"/>
      </tp>
      <tp>
        <v>4.0785</v>
        <stp/>
        <stp>##V3_BDPV12</stp>
        <stp>EURBRL Curncy</stp>
        <stp>PX_YEST_CLOSE</stp>
        <stp>[Crispin Spreadsheet.xlsx]OEI!R783C32</stp>
        <tr r="AF783" s="2"/>
      </tp>
      <tp>
        <v>1.59415</v>
        <stp/>
        <stp>##V3_BDPV12</stp>
        <stp>EURAUD Curncy</stp>
        <stp>PX_YEST_CLOSE</stp>
        <stp>[Crispin Spreadsheet.xlsx]OEI!R729C32</stp>
        <tr r="AF729" s="2"/>
      </tp>
      <tp>
        <v>14.52</v>
        <stp/>
        <stp>##V3_BDHV12</stp>
        <stp>GE US Equity</stp>
        <stp>PX_CLOSE_1D</stp>
        <stp>09/03/2018</stp>
        <stp>09/03/2018</stp>
        <stp>[Crispin Spreadsheet.xlsx]OEI!R634C28</stp>
        <tr r="AB634" s="2"/>
      </tp>
      <tp>
        <v>21.06</v>
        <stp/>
        <stp>##V3_BDPV12</stp>
        <stp>ONTEX BB Equity</stp>
        <stp>LAST_PRICE</stp>
        <stp>[Crispin Spreadsheet.xlsx]OEI!R37C7</stp>
        <tr r="G37" s="2"/>
      </tp>
      <tp>
        <v>7.37</v>
        <stp/>
        <stp>##V3_BDHV12</stp>
        <stp>CE IM Equity</stp>
        <stp>PX_CLOSE_1D</stp>
        <stp>09/03/2018</stp>
        <stp>09/03/2018</stp>
        <stp>[Crispin Spreadsheet.xlsx]OEI!R223C28</stp>
        <tr r="AB223" s="2"/>
      </tp>
      <tp>
        <v>16.555</v>
        <stp/>
        <stp>##V3_BDPV12</stp>
        <stp>SIA Comdty</stp>
        <stp>LAST_PRICE</stp>
        <stp>[Crispin Spreadsheet.xlsx]OEI!R716C7</stp>
        <tr r="G716" s="2"/>
      </tp>
      <tp>
        <v>44.35</v>
        <stp/>
        <stp>##V3_BDHV12</stp>
        <stp>X US Equity</stp>
        <stp>PX_CLOSE_1D</stp>
        <stp>09/03/2018</stp>
        <stp>09/03/2018</stp>
        <stp>[Crispin Spreadsheet.xlsx]OEI!R794C28</stp>
        <tr r="AB794" s="2"/>
      </tp>
      <tp>
        <v>143.53125</v>
        <stp/>
        <stp>##V3_BDHV12</stp>
        <stp>USM8 Comdty</stp>
        <stp>PX_CLOSE_1D</stp>
        <stp>09/03/2018</stp>
        <stp>09/03/2018</stp>
        <stp>[Crispin Spreadsheet.xlsx]OEI!R725C28</stp>
        <tr r="AB725" s="2"/>
      </tp>
      <tp>
        <v>18.692</v>
        <stp/>
        <stp>##V3_BDPV12</stp>
        <stp>AD NA Equity</stp>
        <stp>LAST_PRICE</stp>
        <stp>[Crispin Spreadsheet.xlsx]OEI!R298C7</stp>
        <tr r="G298" s="2"/>
      </tp>
      <tp>
        <v>956</v>
        <stp/>
        <stp>##V3_BDPV12</stp>
        <stp>PLA Comdty</stp>
        <stp>LAST_PRICE</stp>
        <stp>[Crispin Spreadsheet.xlsx]OEI!R717C7</stp>
        <tr r="G717" s="2"/>
      </tp>
      <tp>
        <v>17.5</v>
        <stp/>
        <stp>##V3_BDPV12</stp>
        <stp>656 HK Equity</stp>
        <stp>PX_YEST_CLOSE</stp>
        <stp>[Crispin Spreadsheet.xlsx]OEI!R196C6</stp>
        <tr r="F196" s="2"/>
      </tp>
      <tp>
        <v>4.4169999999999998</v>
        <stp/>
        <stp>##V3_BDHV12</stp>
        <stp>VK FP Equity</stp>
        <stp>PX_CLOSE_1D</stp>
        <stp>09/03/2018</stp>
        <stp>09/03/2018</stp>
        <stp>[Crispin Spreadsheet.xlsx]OEI!R132C28</stp>
        <tr r="AB132" s="2"/>
      </tp>
      <tp>
        <v>157</v>
        <stp/>
        <stp>##V3_BDHV12</stp>
        <stp>SK FP Equity</stp>
        <stp>PX_CLOSE_1D</stp>
        <stp>09/03/2018</stp>
        <stp>09/03/2018</stp>
        <stp>[Crispin Spreadsheet.xlsx]OEI!R121C28</stp>
        <tr r="AB121" s="2"/>
      </tp>
      <tp>
        <v>295.85000000000002</v>
        <stp/>
        <stp>##V3_BDPV12</stp>
        <stp>NOVOB DC Equity</stp>
        <stp>LAST_PRICE</stp>
        <stp>[Crispin Spreadsheet.xlsx]OEI!R62C7</stp>
        <tr r="G62" s="2"/>
      </tp>
      <tp>
        <v>183.45</v>
        <stp/>
        <stp>##V3_BDPV12</stp>
        <stp>JM SS Equity</stp>
        <stp>LAST_PRICE</stp>
        <stp>[Crispin Spreadsheet.xlsx]OEI!R762C7</stp>
        <tr r="G762" s="2"/>
      </tp>
      <tp>
        <v>31.24</v>
        <stp/>
        <stp>##V3_BDPV12</stp>
        <stp>IF IM Equity</stp>
        <stp>LAST_PRICE</stp>
        <stp>[Crispin Spreadsheet.xlsx]OEI!R219C7</stp>
        <tr r="G219" s="2"/>
      </tp>
      <tp>
        <v>144.5625</v>
        <stp/>
        <stp>##V3_BDPV12</stp>
        <stp>USA Comdty</stp>
        <stp>LAST_PRICE</stp>
        <stp>[Crispin Spreadsheet.xlsx]OEI!R714C7</stp>
        <tr r="G714" s="2"/>
      </tp>
      <tp>
        <v>144.5625</v>
        <stp/>
        <stp>##V3_BDPV12</stp>
        <stp>USM8 Comdty</stp>
        <stp>LAST_PRICE</stp>
        <stp>[Crispin Spreadsheet.xlsx]OEI!R725C7</stp>
        <tr r="G725" s="2"/>
      </tp>
      <tp t="s">
        <v>USD</v>
        <stp/>
        <stp>##V3_BDPV12</stp>
        <stp>GCJ8 Comdty</stp>
        <stp>CRNCY</stp>
        <stp>[Crispin Spreadsheet.xlsx]OEI!R723C4</stp>
        <tr r="D723" s="2"/>
      </tp>
      <tp>
        <v>5151.5</v>
        <stp/>
        <stp>##V3_BDPV12</stp>
        <stp>CFA Index</stp>
        <stp>PX_YEST_CLOSE</stp>
        <stp>[Crispin Spreadsheet.xlsx]OEI!R79C6</stp>
        <tr r="F79" s="2"/>
      </tp>
      <tp>
        <v>44.3</v>
        <stp/>
        <stp>##V3_BDPV12</stp>
        <stp>FL US Equity</stp>
        <stp>LAST_PRICE</stp>
        <stp>[Crispin Spreadsheet.xlsx]OEI!R632C7</stp>
        <tr r="G632" s="2"/>
      </tp>
      <tp>
        <v>6.67</v>
        <stp/>
        <stp>##V3_BDPV12</stp>
        <stp>KN FP Equity</stp>
        <stp>LAST_PRICE</stp>
        <stp>[Crispin Spreadsheet.xlsx]OEI!R110C7</stp>
        <tr r="G110" s="2"/>
      </tp>
      <tp t="s">
        <v>Short Euro-BTP Fu Jun18</v>
        <stp/>
        <stp>##V3_BDPV12</stp>
        <stp>BTSA Comdty</stp>
        <stp>NAME</stp>
        <stp>[Crispin Spreadsheet.xlsx]OEI!R713C5</stp>
        <tr r="E713" s="2"/>
      </tp>
      <tp>
        <v>1353.3</v>
        <stp/>
        <stp>##V3_BDPV12</stp>
        <stp>GCA Comdty</stp>
        <stp>LAST_PRICE</stp>
        <stp>[Crispin Spreadsheet.xlsx]OEI!R715C7</stp>
        <tr r="G715" s="2"/>
      </tp>
      <tp>
        <v>264</v>
        <stp/>
        <stp>##V3_BDPV12</stp>
        <stp>388 HK Equity</stp>
        <stp>PX_YEST_CLOSE</stp>
        <stp>[Crispin Spreadsheet.xlsx]OEI!R199C6</stp>
        <tr r="F199" s="2"/>
      </tp>
      <tp>
        <v>34.64</v>
        <stp/>
        <stp>##V3_BDPV12</stp>
        <stp>X US Equity</stp>
        <stp>LAST_PRICE</stp>
        <stp>[Crispin Spreadsheet.xlsx]OEI!R794C7</stp>
        <tr r="G794" s="2"/>
      </tp>
      <tp>
        <v>35.335000000000001</v>
        <stp/>
        <stp>##V3_BDPV12</stp>
        <stp>T US Equity</stp>
        <stp>LAST_PRICE</stp>
        <stp>[Crispin Spreadsheet.xlsx]OEI!R598C7</stp>
        <tr r="G598" s="2"/>
      </tp>
      <tp>
        <v>133.5</v>
        <stp/>
        <stp>##V3_BDHV12</stp>
        <stp>RI FP Equity</stp>
        <stp>PX_CLOSE_1D</stp>
        <stp>09/03/2018</stp>
        <stp>09/03/2018</stp>
        <stp>[Crispin Spreadsheet.xlsx]OEI!R112C28</stp>
        <tr r="AB112" s="2"/>
      </tp>
      <tp t="s">
        <v>GBP</v>
        <stp/>
        <stp>##V3_BDPV12</stp>
        <stp>G M8 Comdty</stp>
        <stp>CRNCY</stp>
        <stp>[Crispin Spreadsheet.xlsx]OEI!R724C4</stp>
        <tr r="D724" s="2"/>
      </tp>
      <tp>
        <v>4.4029999999999996</v>
        <stp/>
        <stp>##V3_BDPV12</stp>
        <stp>VK FP Equity</stp>
        <stp>LAST_PRICE</stp>
        <stp>[Crispin Spreadsheet.xlsx]OEI!R132C7</stp>
        <tr r="G132" s="2"/>
      </tp>
      <tp>
        <v>120.515625</v>
        <stp/>
        <stp>##V3_BDPV12</stp>
        <stp>TYA Comdty</stp>
        <stp>LAST_PRICE</stp>
        <stp>[Crispin Spreadsheet.xlsx]OEI!R712C7</stp>
        <tr r="G712" s="2"/>
      </tp>
      <tp>
        <v>6.9059999999999997</v>
        <stp/>
        <stp>##V3_BDHV12</stp>
        <stp>KN FP Equity</stp>
        <stp>PX_CLOSE_1D</stp>
        <stp>09/03/2018</stp>
        <stp>09/03/2018</stp>
        <stp>[Crispin Spreadsheet.xlsx]OEI!R110C28</stp>
        <tr r="AB110" s="2"/>
      </tp>
      <tp t="s">
        <v>USD</v>
        <stp/>
        <stp>##V3_BDPV12</stp>
        <stp>USM8 Comdty</stp>
        <stp>CRNCY</stp>
        <stp>[Crispin Spreadsheet.xlsx]OEI!R725C4</stp>
        <tr r="D725" s="2"/>
      </tp>
      <tp>
        <v>35.93</v>
        <stp/>
        <stp>##V3_BDPV12</stp>
        <stp>GM US Equity</stp>
        <stp>LAST_PRICE</stp>
        <stp>[Crispin Spreadsheet.xlsx]OEI!R635C7</stp>
        <tr r="G635" s="2"/>
      </tp>
      <tp>
        <v>61.14</v>
        <stp/>
        <stp>##V3_BDPV12</stp>
        <stp>JM SP Equity</stp>
        <stp>LAST_PRICE</stp>
        <stp>[Crispin Spreadsheet.xlsx]OEI!R325C7</stp>
        <tr r="G325" s="2"/>
      </tp>
      <tp>
        <v>8.27</v>
        <stp/>
        <stp>##V3_BDPV12</stp>
        <stp>939 HK Equity</stp>
        <stp>PX_YEST_CLOSE</stp>
        <stp>[Crispin Spreadsheet.xlsx]OEI!R194C6</stp>
        <tr r="F194" s="2"/>
      </tp>
      <tp>
        <v>96.02</v>
        <stp/>
        <stp>##V3_BDHV12</stp>
        <stp>HO FP Equity</stp>
        <stp>PX_CLOSE_1D</stp>
        <stp>09/03/2018</stp>
        <stp>09/03/2018</stp>
        <stp>[Crispin Spreadsheet.xlsx]OEI!R128C28</stp>
        <tr r="AB128" s="2"/>
      </tp>
      <tp>
        <v>40.07</v>
        <stp/>
        <stp>##V3_BDPV12</stp>
        <stp>KNEBV FH Equity</stp>
        <stp>LAST_PRICE</stp>
        <stp>[Crispin Spreadsheet.xlsx]OEI!R70C7</stp>
        <tr r="G70" s="2"/>
      </tp>
      <tp>
        <v>133.35</v>
        <stp/>
        <stp>##V3_BDPV12</stp>
        <stp>RI FP Equity</stp>
        <stp>LAST_PRICE</stp>
        <stp>[Crispin Spreadsheet.xlsx]OEI!R112C7</stp>
        <tr r="G112" s="2"/>
      </tp>
      <tp>
        <v>12.57</v>
        <stp/>
        <stp>##V3_BDPV12</stp>
        <stp>SBA Comdty</stp>
        <stp>LAST_PRICE</stp>
        <stp>[Crispin Spreadsheet.xlsx]OEI!R720C7</stp>
        <tr r="G720" s="2"/>
      </tp>
      <tp>
        <v>158.78</v>
        <stp/>
        <stp>##V3_BDPV12</stp>
        <stp>RXA Comdty</stp>
        <stp>LAST_PRICE</stp>
        <stp>[Crispin Spreadsheet.xlsx]OEI!R710C7</stp>
        <tr r="G710" s="2"/>
      </tp>
      <tp>
        <v>5.53</v>
        <stp/>
        <stp>##V3_BDPV12</stp>
        <stp>857 HK Equity</stp>
        <stp>PX_YEST_CLOSE</stp>
        <stp>[Crispin Spreadsheet.xlsx]OEI!R201C6</stp>
        <tr r="F201" s="2"/>
      </tp>
      <tp>
        <v>40.85</v>
        <stp/>
        <stp>##V3_BDHV12</stp>
        <stp>FL US Equity</stp>
        <stp>PX_CLOSE_1D</stp>
        <stp>09/03/2018</stp>
        <stp>09/03/2018</stp>
        <stp>[Crispin Spreadsheet.xlsx]OEI!R632C28</stp>
        <tr r="AB632" s="2"/>
      </tp>
      <tp>
        <v>156.6</v>
        <stp/>
        <stp>##V3_BDPV12</stp>
        <stp>SK FP Equity</stp>
        <stp>LAST_PRICE</stp>
        <stp>[Crispin Spreadsheet.xlsx]OEI!R121C7</stp>
        <tr r="G121" s="2"/>
      </tp>
      <tp>
        <v>242.9</v>
        <stp/>
        <stp>##V3_BDPV12</stp>
        <stp>MC FP Equity</stp>
        <stp>LAST_PRICE</stp>
        <stp>[Crispin Spreadsheet.xlsx]OEI!R109C7</stp>
        <tr r="G109" s="2"/>
      </tp>
      <tp>
        <v>137.46</v>
        <stp/>
        <stp>##V3_BDPV12</stp>
        <stp>IKA Comdty</stp>
        <stp>LAST_PRICE</stp>
        <stp>[Crispin Spreadsheet.xlsx]OEI!R711C7</stp>
        <tr r="G711" s="2"/>
      </tp>
      <tp>
        <v>182.3</v>
        <stp/>
        <stp>##V3_BDHV12</stp>
        <stp>JM SS Equity</stp>
        <stp>PX_CLOSE_1D</stp>
        <stp>09/03/2018</stp>
        <stp>09/03/2018</stp>
        <stp>[Crispin Spreadsheet.xlsx]OEI!R762C28</stp>
        <tr r="AB762" s="2"/>
      </tp>
      <tp>
        <v>37.840000000000003</v>
        <stp/>
        <stp>##V3_BDHV12</stp>
        <stp>GM US Equity</stp>
        <stp>PX_CLOSE_1D</stp>
        <stp>09/03/2018</stp>
        <stp>09/03/2018</stp>
        <stp>[Crispin Spreadsheet.xlsx]OEI!R635C28</stp>
        <tr r="AB635" s="2"/>
      </tp>
      <tp>
        <v>62.8</v>
        <stp/>
        <stp>##V3_BDHV12</stp>
        <stp>JM SP Equity</stp>
        <stp>PX_CLOSE_1D</stp>
        <stp>09/03/2018</stp>
        <stp>09/03/2018</stp>
        <stp>[Crispin Spreadsheet.xlsx]OEI!R325C28</stp>
        <tr r="AB325" s="2"/>
      </tp>
      <tp>
        <v>178</v>
        <stp/>
        <stp>##V3_BDPV12</stp>
        <stp>DC/ LN Equity</stp>
        <stp>LAST_PRICE</stp>
        <stp>[Crispin Spreadsheet.xlsx]OEI!R446C7</stp>
        <tr r="G446" s="2"/>
      </tp>
      <tp>
        <v>201.8</v>
        <stp/>
        <stp>##V3_BDPV12</stp>
        <stp>QQ/ LN Equity</stp>
        <stp>LAST_PRICE</stp>
        <stp>[Crispin Spreadsheet.xlsx]OEI!R526C7</stp>
        <tr r="G526" s="2"/>
      </tp>
      <tp>
        <v>664.8</v>
        <stp/>
        <stp>##V3_BDPV12</stp>
        <stp>UU/ LN Equity</stp>
        <stp>LAST_PRICE</stp>
        <stp>[Crispin Spreadsheet.xlsx]OEI!R576C7</stp>
        <tr r="G576" s="2"/>
      </tp>
      <tp>
        <v>16.38</v>
        <stp/>
        <stp>##V3_BDPV12</stp>
        <stp>ZIL2 GY Equity</stp>
        <stp>LAST_PRICE</stp>
        <stp>[Crispin Spreadsheet.xlsx]OEI!R155C7</stp>
        <tr r="G155" s="2"/>
      </tp>
      <tp>
        <v>184.75</v>
        <stp/>
        <stp>##V3_BDPV12</stp>
        <stp>MUV2 GY Equity</stp>
        <stp>LAST_PRICE</stp>
        <stp>[Crispin Spreadsheet.xlsx]OEI!R165C7</stp>
        <tr r="G165" s="2"/>
      </tp>
      <tp t="s">
        <v>USD</v>
        <stp/>
        <stp>##V3_BDPV12</stp>
        <stp>UNVR US Equity</stp>
        <stp>CRNCY</stp>
        <stp>[Crispin Spreadsheet.xlsx]OEI!R696C4</stp>
        <tr r="D696" s="2"/>
      </tp>
      <tp>
        <v>3748.5</v>
        <stp/>
        <stp>##V3_BDPV12</stp>
        <stp>ULVR LN Equity</stp>
        <stp>PX_YEST_CLOSE</stp>
        <stp>[Crispin Spreadsheet.xlsx]OEI!R575C6</stp>
        <tr r="F575" s="2"/>
      </tp>
      <tp>
        <v>2.64</v>
        <stp/>
        <stp>##V3_BDPV12</stp>
        <stp>BMPS IM Equity</stp>
        <stp>PX_YEST_CLOSE</stp>
        <stp>[Crispin Spreadsheet.xlsx]OEI!R220C6</stp>
        <tr r="F220" s="2"/>
      </tp>
      <tp t="s">
        <v>SEK</v>
        <stp/>
        <stp>##V3_BDPV12</stp>
        <stp>LUPE SS Equity</stp>
        <stp>CRNCY</stp>
        <stp>[Crispin Spreadsheet.xlsx]OEI!R360C4</stp>
        <tr r="D360" s="2"/>
      </tp>
      <tp>
        <v>1559</v>
        <stp/>
        <stp>##V3_BDPV12</stp>
        <stp>EXPN LN Equity</stp>
        <stp>PX_YEST_CLOSE</stp>
        <stp>[Crispin Spreadsheet.xlsx]OEI!R453C6</stp>
        <tr r="F453" s="2"/>
      </tp>
      <tp>
        <v>84.16</v>
        <stp/>
        <stp>##V3_BDPV12</stp>
        <stp>RGLD US Equity</stp>
        <stp>PX_YEST_CLOSE</stp>
        <stp>[Crispin Spreadsheet.xlsx]OEI!R682C6</stp>
        <tr r="F682" s="2"/>
      </tp>
      <tp t="s">
        <v>GBp</v>
        <stp/>
        <stp>##V3_BDPV12</stp>
        <stp>LGEN LN Equity</stp>
        <stp>CRNCY</stp>
        <stp>[Crispin Spreadsheet.xlsx]OEI!R498C4</stp>
        <tr r="D498" s="2"/>
      </tp>
      <tp t="s">
        <v>CHF</v>
        <stp/>
        <stp>##V3_BDPV12</stp>
        <stp>SGSN SW Equity</stp>
        <stp>CRNCY</stp>
        <stp>[Crispin Spreadsheet.xlsx]OEI!R387C4</stp>
        <tr r="D387" s="2"/>
      </tp>
      <tp t="s">
        <v>GBp</v>
        <stp/>
        <stp>##V3_BDPV12</stp>
        <stp>LOOK LN Equity</stp>
        <stp>CRNCY</stp>
        <stp>[Crispin Spreadsheet.xlsx]OEI!R502C4</stp>
        <tr r="D502" s="2"/>
      </tp>
      <tp>
        <v>2250</v>
        <stp/>
        <stp>##V3_BDPV12</stp>
        <stp>RDSB LN Equity</stp>
        <stp>PX_YEST_CLOSE</stp>
        <stp>[Crispin Spreadsheet.xlsx]OEI!R540C6</stp>
        <tr r="F540" s="2"/>
      </tp>
      <tp>
        <v>2598</v>
        <stp/>
        <stp>##V3_BDPV12</stp>
        <stp>1820 JT Equity</stp>
        <stp>LAST_PRICE</stp>
        <stp>[Crispin Spreadsheet.xlsx]OEI!R267C7</stp>
        <tr r="G267" s="2"/>
      </tp>
      <tp>
        <v>2228</v>
        <stp/>
        <stp>##V3_BDPV12</stp>
        <stp>6857 JT Equity</stp>
        <stp>LAST_PRICE</stp>
        <stp>[Crispin Spreadsheet.xlsx]OEI!R240C7</stp>
        <tr r="G240" s="2"/>
      </tp>
      <tp>
        <v>3235</v>
        <stp/>
        <stp>##V3_BDPV12</stp>
        <stp>6753 JT Equity</stp>
        <stp>LAST_PRICE</stp>
        <stp>[Crispin Spreadsheet.xlsx]OEI!R274C7</stp>
        <tr r="G274" s="2"/>
      </tp>
      <tp>
        <v>806</v>
        <stp/>
        <stp>##V3_BDPV12</stp>
        <stp>5202 JT Equity</stp>
        <stp>LAST_PRICE</stp>
        <stp>[Crispin Spreadsheet.xlsx]OEI!R265C7</stp>
        <tr r="G265" s="2"/>
      </tp>
      <tp>
        <v>2272.5</v>
        <stp/>
        <stp>##V3_BDPV12</stp>
        <stp>5401 JT Equity</stp>
        <stp>LAST_PRICE</stp>
        <stp>[Crispin Spreadsheet.xlsx]OEI!R266C7</stp>
        <tr r="G266" s="2"/>
      </tp>
      <tp>
        <v>6127</v>
        <stp/>
        <stp>##V3_BDPV12</stp>
        <stp>4911 JT Equity</stp>
        <stp>LAST_PRICE</stp>
        <stp>[Crispin Spreadsheet.xlsx]OEI!R276C7</stp>
        <tr r="G276" s="2"/>
      </tp>
      <tp>
        <v>7.452</v>
        <stp/>
        <stp>##V3_BDPV12</stp>
        <stp>OTE1V FH Equity</stp>
        <stp>PX_YEST_CLOSE</stp>
        <stp>[Crispin Spreadsheet.xlsx]OEI!R75C6</stp>
        <tr r="F75" s="2"/>
      </tp>
      <tp>
        <v>206700</v>
        <stp/>
        <stp>##V3_BDPV12</stp>
        <stp>8953 JT Equity</stp>
        <stp>LAST_PRICE</stp>
        <stp>[Crispin Spreadsheet.xlsx]OEI!R254C7</stp>
        <tr r="G254" s="2"/>
      </tp>
      <tp>
        <v>685.6</v>
        <stp/>
        <stp>##V3_BDPV12</stp>
        <stp>8306 JT Equity</stp>
        <stp>LAST_PRICE</stp>
        <stp>[Crispin Spreadsheet.xlsx]OEI!R261C7</stp>
        <tr r="G261" s="2"/>
      </tp>
      <tp>
        <v>35</v>
        <stp/>
        <stp>##V3_BDHV12</stp>
        <stp>SLCE3 BS Equity</stp>
        <stp>PX_CLOSE_1D</stp>
        <stp>09/03/2018</stp>
        <stp>09/03/2018</stp>
        <stp>[Crispin Spreadsheet.xlsx]OEI!R783C28</stp>
        <tr r="AB783" s="2"/>
      </tp>
      <tp>
        <v>861.2</v>
        <stp/>
        <stp>##V3_BDPV12</stp>
        <stp>RR/ LN Equity</stp>
        <stp>LAST_PRICE</stp>
        <stp>[Crispin Spreadsheet.xlsx]OEI!R537C7</stp>
        <tr r="G537" s="2"/>
      </tp>
      <tp t="s">
        <v>BRL</v>
        <stp/>
        <stp>##V3_BDPV12</stp>
        <stp>VALE3 BS Equity</stp>
        <stp>CRNCY</stp>
        <stp>[Crispin Spreadsheet.xlsx]OEI!R43C4</stp>
        <tr r="D43" s="2"/>
      </tp>
      <tp t="s">
        <v>SEK</v>
        <stp/>
        <stp>##V3_BDPV12</stp>
        <stp>GETIB SS Equity</stp>
        <stp>CRNCY</stp>
        <stp>[Crispin Spreadsheet.xlsx]OEI!R357C4</stp>
        <tr r="D357" s="2"/>
      </tp>
      <tp>
        <v>556.79999999999995</v>
        <stp/>
        <stp>##V3_BDPV12</stp>
        <stp>INVP LN Equity</stp>
        <stp>PX_YEST_CLOSE</stp>
        <stp>[Crispin Spreadsheet.xlsx]OEI!R484C6</stp>
        <tr r="F484" s="2"/>
      </tp>
      <tp>
        <v>55.58</v>
        <stp/>
        <stp>##V3_BDPV12</stp>
        <stp>QCOM US Equity</stp>
        <stp>PX_YEST_CLOSE</stp>
        <stp>[Crispin Spreadsheet.xlsx]OEI!R680C6</stp>
        <tr r="F680" s="2"/>
      </tp>
      <tp>
        <v>119.62</v>
        <stp/>
        <stp>##V3_BDPV12</stp>
        <stp>SAFM US Equity</stp>
        <stp>PX_YEST_CLOSE</stp>
        <stp>[Crispin Spreadsheet.xlsx]OEI!R779C6</stp>
        <tr r="F779" s="2"/>
      </tp>
      <tp t="s">
        <v>GBp</v>
        <stp/>
        <stp>##V3_BDPV12</stp>
        <stp>BLND LN Equity</stp>
        <stp>CRNCY</stp>
        <stp>[Crispin Spreadsheet.xlsx]OEI!R422C4</stp>
        <tr r="D422" s="2"/>
      </tp>
      <tp>
        <v>241.12</v>
        <stp/>
        <stp>##V3_BDPV12</stp>
        <stp>ILMN US Equity</stp>
        <stp>PX_YEST_CLOSE</stp>
        <stp>[Crispin Spreadsheet.xlsx]OEI!R642C6</stp>
        <tr r="F642" s="2"/>
      </tp>
      <tp>
        <v>8.8190000000000008</v>
        <stp/>
        <stp>##V3_BDPV12</stp>
        <stp>EOAN GY Equity</stp>
        <stp>PX_YEST_CLOSE</stp>
        <stp>[Crispin Spreadsheet.xlsx]OEI!R154C6</stp>
        <tr r="F154" s="2"/>
      </tp>
      <tp t="s">
        <v>EUR</v>
        <stp/>
        <stp>##V3_BDPV12</stp>
        <stp>SESG FP Equity</stp>
        <stp>CRNCY</stp>
        <stp>[Crispin Spreadsheet.xlsx]OEI!R781C4</stp>
        <tr r="D781" s="2"/>
      </tp>
      <tp>
        <v>950.6</v>
        <stp/>
        <stp>##V3_BDPV12</stp>
        <stp>ANTO LN Equity</stp>
        <stp>PX_YEST_CLOSE</stp>
        <stp>[Crispin Spreadsheet.xlsx]OEI!R406C6</stp>
        <tr r="F406" s="2"/>
      </tp>
      <tp t="s">
        <v>EUR</v>
        <stp/>
        <stp>##V3_BDPV12</stp>
        <stp>APAM NA Equity</stp>
        <stp>CRNCY</stp>
        <stp>[Crispin Spreadsheet.xlsx]OEI!R292C4</stp>
        <tr r="D292" s="2"/>
      </tp>
      <tp>
        <v>1200</v>
        <stp/>
        <stp>##V3_BDPV12</stp>
        <stp>2730 JT Equity</stp>
        <stp>LAST_PRICE</stp>
        <stp>[Crispin Spreadsheet.xlsx]OEI!R246C7</stp>
        <tr r="G246" s="2"/>
      </tp>
      <tp>
        <v>6603</v>
        <stp/>
        <stp>##V3_BDPV12</stp>
        <stp>7203 JT Equity</stp>
        <stp>LAST_PRICE</stp>
        <stp>[Crispin Spreadsheet.xlsx]OEI!R285C7</stp>
        <tr r="G285" s="2"/>
      </tp>
      <tp>
        <v>589</v>
        <stp/>
        <stp>##V3_BDHV12</stp>
        <stp>BA/ LN Equity</stp>
        <stp>PX_CLOSE_1D</stp>
        <stp>09/03/2018</stp>
        <stp>09/03/2018</stp>
        <stp>[Crispin Spreadsheet.xlsx]OEI!R413C28</stp>
        <tr r="AB413" s="2"/>
      </tp>
      <tp>
        <v>190.3</v>
        <stp/>
        <stp>##V3_BDHV12</stp>
        <stp>DC/ LN Equity</stp>
        <stp>PX_CLOSE_1D</stp>
        <stp>09/03/2018</stp>
        <stp>09/03/2018</stp>
        <stp>[Crispin Spreadsheet.xlsx]OEI!R446C28</stp>
        <tr r="AB446" s="2"/>
      </tp>
      <tp>
        <v>475</v>
        <stp/>
        <stp>##V3_BDHV12</stp>
        <stp>BP/ LN Equity</stp>
        <stp>PX_CLOSE_1D</stp>
        <stp>09/03/2018</stp>
        <stp>09/03/2018</stp>
        <stp>[Crispin Spreadsheet.xlsx]OEI!R420C28</stp>
        <tr r="AB420" s="2"/>
      </tp>
      <tp>
        <v>508.6</v>
        <stp/>
        <stp>##V3_BDHV12</stp>
        <stp>AV/ LN Equity</stp>
        <stp>PX_CLOSE_1D</stp>
        <stp>09/03/2018</stp>
        <stp>09/03/2018</stp>
        <stp>[Crispin Spreadsheet.xlsx]OEI!R412C28</stp>
        <tr r="AB412" s="2"/>
      </tp>
      <tp>
        <v>2026</v>
        <stp/>
        <stp>##V3_BDPV12</stp>
        <stp>5726 JT Equity</stp>
        <stp>LAST_PRICE</stp>
        <stp>[Crispin Spreadsheet.xlsx]OEI!R270C7</stp>
        <tr r="G270" s="2"/>
      </tp>
      <tp>
        <v>791.6</v>
        <stp/>
        <stp>##V3_BDHV12</stp>
        <stp>NG/ LN Equity</stp>
        <stp>PX_CLOSE_1D</stp>
        <stp>09/03/2018</stp>
        <stp>09/03/2018</stp>
        <stp>[Crispin Spreadsheet.xlsx]OEI!R508C28</stp>
        <tr r="AB508" s="2"/>
      </tp>
      <tp>
        <v>1325</v>
        <stp/>
        <stp>##V3_BDHV12</stp>
        <stp>SN/ LN Equity</stp>
        <stp>PX_CLOSE_1D</stp>
        <stp>09/03/2018</stp>
        <stp>09/03/2018</stp>
        <stp>[Crispin Spreadsheet.xlsx]OEI!R555C28</stp>
        <tr r="AB555" s="2"/>
      </tp>
      <tp>
        <v>210.4</v>
        <stp/>
        <stp>##V3_BDHV12</stp>
        <stp>QQ/ LN Equity</stp>
        <stp>PX_CLOSE_1D</stp>
        <stp>09/03/2018</stp>
        <stp>09/03/2018</stp>
        <stp>[Crispin Spreadsheet.xlsx]OEI!R526C28</stp>
        <tr r="AB526" s="2"/>
      </tp>
      <tp>
        <v>699</v>
        <stp/>
        <stp>##V3_BDHV12</stp>
        <stp>UU/ LN Equity</stp>
        <stp>PX_CLOSE_1D</stp>
        <stp>09/03/2018</stp>
        <stp>09/03/2018</stp>
        <stp>[Crispin Spreadsheet.xlsx]OEI!R576C28</stp>
        <tr r="AB576" s="2"/>
      </tp>
      <tp>
        <v>921.8</v>
        <stp/>
        <stp>##V3_BDHV12</stp>
        <stp>RR/ LN Equity</stp>
        <stp>PX_CLOSE_1D</stp>
        <stp>09/03/2018</stp>
        <stp>09/03/2018</stp>
        <stp>[Crispin Spreadsheet.xlsx]OEI!R537C28</stp>
        <tr r="AB537" s="2"/>
      </tp>
      <tp>
        <v>5752</v>
        <stp/>
        <stp>##V3_BDHV12</stp>
        <stp>RB/ LN Equity</stp>
        <stp>PX_CLOSE_1D</stp>
        <stp>09/03/2018</stp>
        <stp>09/03/2018</stp>
        <stp>[Crispin Spreadsheet.xlsx]OEI!R529C28</stp>
        <tr r="AB529" s="2"/>
      </tp>
      <tp>
        <v>244.4</v>
        <stp/>
        <stp>##V3_BDHV12</stp>
        <stp>DANSKE DC Equity</stp>
        <stp>PX_CLOSE_1D</stp>
        <stp>09/03/2018</stp>
        <stp>09/03/2018</stp>
        <stp>[Crispin Spreadsheet.xlsx]OEI!R60C28</stp>
        <tr r="AB60" s="2"/>
      </tp>
      <tp>
        <v>35.97</v>
        <stp/>
        <stp>##V3_BDPV12</stp>
        <stp>NRE1V FH Equity</stp>
        <stp>PX_YEST_CLOSE</stp>
        <stp>[Crispin Spreadsheet.xlsx]OEI!R74C6</stp>
        <tr r="F74" s="2"/>
      </tp>
      <tp>
        <v>4426</v>
        <stp/>
        <stp>##V3_BDPV12</stp>
        <stp>8316 JT Equity</stp>
        <stp>LAST_PRICE</stp>
        <stp>[Crispin Spreadsheet.xlsx]OEI!R280C7</stp>
        <tr r="G280" s="2"/>
      </tp>
      <tp>
        <v>1830.5</v>
        <stp/>
        <stp>##V3_BDPV12</stp>
        <stp>8591 JT Equity</stp>
        <stp>LAST_PRICE</stp>
        <stp>[Crispin Spreadsheet.xlsx]OEI!R777C7</stp>
        <tr r="G777" s="2"/>
      </tp>
      <tp>
        <v>20125</v>
        <stp/>
        <stp>##V3_BDPV12</stp>
        <stp>8035 JT Equity</stp>
        <stp>LAST_PRICE</stp>
        <stp>[Crispin Spreadsheet.xlsx]OEI!R283C7</stp>
        <tr r="G283" s="2"/>
      </tp>
      <tp>
        <v>64.3</v>
        <stp/>
        <stp>##V3_BDPV12</stp>
        <stp>PAH3 GY Equity</stp>
        <stp>LAST_PRICE</stp>
        <stp>[Crispin Spreadsheet.xlsx]OEI!R166C7</stp>
        <tr r="G166" s="2"/>
      </tp>
      <tp t="s">
        <v>EUR</v>
        <stp/>
        <stp>##V3_BDPV12</stp>
        <stp>NOKIA FH Equity</stp>
        <stp>CRNCY</stp>
        <stp>[Crispin Spreadsheet.xlsx]OEI!R73C4</stp>
        <tr r="D73" s="2"/>
      </tp>
      <tp t="s">
        <v>DKK</v>
        <stp/>
        <stp>##V3_BDPV12</stp>
        <stp>AMBUB DC Equity</stp>
        <stp>CRNCY</stp>
        <stp>[Crispin Spreadsheet.xlsx]OEI!R58C4</stp>
        <tr r="D58" s="2"/>
      </tp>
      <tp>
        <v>10.1876</v>
        <stp/>
        <stp>##V3_BDPV12</stp>
        <stp>EURSEK Curncy</stp>
        <stp>LAST_PRICE</stp>
        <stp>[Crispin Spreadsheet.xlsx]OEI!R368C13</stp>
        <tr r="M368" s="2"/>
      </tp>
      <tp>
        <v>10.1876</v>
        <stp/>
        <stp>##V3_BDPV12</stp>
        <stp>EURSEK Curncy</stp>
        <stp>LAST_PRICE</stp>
        <stp>[Crispin Spreadsheet.xlsx]OEI!R369C13</stp>
        <tr r="M369" s="2"/>
      </tp>
      <tp>
        <v>10.1876</v>
        <stp/>
        <stp>##V3_BDPV12</stp>
        <stp>EURSEK Curncy</stp>
        <stp>LAST_PRICE</stp>
        <stp>[Crispin Spreadsheet.xlsx]OEI!R364C13</stp>
        <tr r="M364" s="2"/>
      </tp>
      <tp>
        <v>10.1876</v>
        <stp/>
        <stp>##V3_BDPV12</stp>
        <stp>EURSEK Curncy</stp>
        <stp>LAST_PRICE</stp>
        <stp>[Crispin Spreadsheet.xlsx]OEI!R365C13</stp>
        <tr r="M365" s="2"/>
      </tp>
      <tp>
        <v>10.1876</v>
        <stp/>
        <stp>##V3_BDPV12</stp>
        <stp>EURSEK Curncy</stp>
        <stp>LAST_PRICE</stp>
        <stp>[Crispin Spreadsheet.xlsx]OEI!R366C13</stp>
        <tr r="M366" s="2"/>
      </tp>
      <tp>
        <v>10.1876</v>
        <stp/>
        <stp>##V3_BDPV12</stp>
        <stp>EURSEK Curncy</stp>
        <stp>LAST_PRICE</stp>
        <stp>[Crispin Spreadsheet.xlsx]OEI!R367C13</stp>
        <tr r="M367" s="2"/>
      </tp>
      <tp>
        <v>10.1876</v>
        <stp/>
        <stp>##V3_BDPV12</stp>
        <stp>EURSEK Curncy</stp>
        <stp>LAST_PRICE</stp>
        <stp>[Crispin Spreadsheet.xlsx]OEI!R360C13</stp>
        <tr r="M360" s="2"/>
      </tp>
      <tp>
        <v>10.1876</v>
        <stp/>
        <stp>##V3_BDPV12</stp>
        <stp>EURSEK Curncy</stp>
        <stp>LAST_PRICE</stp>
        <stp>[Crispin Spreadsheet.xlsx]OEI!R361C13</stp>
        <tr r="M361" s="2"/>
      </tp>
      <tp>
        <v>10.1876</v>
        <stp/>
        <stp>##V3_BDPV12</stp>
        <stp>EURSEK Curncy</stp>
        <stp>LAST_PRICE</stp>
        <stp>[Crispin Spreadsheet.xlsx]OEI!R362C13</stp>
        <tr r="M362" s="2"/>
      </tp>
      <tp>
        <v>10.1876</v>
        <stp/>
        <stp>##V3_BDPV12</stp>
        <stp>EURSEK Curncy</stp>
        <stp>LAST_PRICE</stp>
        <stp>[Crispin Spreadsheet.xlsx]OEI!R363C13</stp>
        <tr r="M363" s="2"/>
      </tp>
      <tp>
        <v>10.1876</v>
        <stp/>
        <stp>##V3_BDPV12</stp>
        <stp>EURSEK Curncy</stp>
        <stp>LAST_PRICE</stp>
        <stp>[Crispin Spreadsheet.xlsx]OEI!R358C13</stp>
        <tr r="M358" s="2"/>
      </tp>
      <tp>
        <v>10.1876</v>
        <stp/>
        <stp>##V3_BDPV12</stp>
        <stp>EURSEK Curncy</stp>
        <stp>LAST_PRICE</stp>
        <stp>[Crispin Spreadsheet.xlsx]OEI!R359C13</stp>
        <tr r="M359" s="2"/>
      </tp>
      <tp>
        <v>10.1876</v>
        <stp/>
        <stp>##V3_BDPV12</stp>
        <stp>EURSEK Curncy</stp>
        <stp>LAST_PRICE</stp>
        <stp>[Crispin Spreadsheet.xlsx]OEI!R354C13</stp>
        <tr r="M354" s="2"/>
      </tp>
      <tp>
        <v>10.1876</v>
        <stp/>
        <stp>##V3_BDPV12</stp>
        <stp>EURSEK Curncy</stp>
        <stp>LAST_PRICE</stp>
        <stp>[Crispin Spreadsheet.xlsx]OEI!R355C13</stp>
        <tr r="M355" s="2"/>
      </tp>
      <tp>
        <v>10.1876</v>
        <stp/>
        <stp>##V3_BDPV12</stp>
        <stp>EURSEK Curncy</stp>
        <stp>LAST_PRICE</stp>
        <stp>[Crispin Spreadsheet.xlsx]OEI!R356C13</stp>
        <tr r="M356" s="2"/>
      </tp>
      <tp>
        <v>10.1876</v>
        <stp/>
        <stp>##V3_BDPV12</stp>
        <stp>EURSEK Curncy</stp>
        <stp>LAST_PRICE</stp>
        <stp>[Crispin Spreadsheet.xlsx]OEI!R357C13</stp>
        <tr r="M357" s="2"/>
      </tp>
      <tp>
        <v>10.1876</v>
        <stp/>
        <stp>##V3_BDPV12</stp>
        <stp>EURSEK Curncy</stp>
        <stp>LAST_PRICE</stp>
        <stp>[Crispin Spreadsheet.xlsx]OEI!R351C13</stp>
        <tr r="M351" s="2"/>
      </tp>
      <tp>
        <v>10.1876</v>
        <stp/>
        <stp>##V3_BDPV12</stp>
        <stp>EURSEK Curncy</stp>
        <stp>LAST_PRICE</stp>
        <stp>[Crispin Spreadsheet.xlsx]OEI!R352C13</stp>
        <tr r="M352" s="2"/>
      </tp>
      <tp>
        <v>10.1876</v>
        <stp/>
        <stp>##V3_BDPV12</stp>
        <stp>EURSEK Curncy</stp>
        <stp>LAST_PRICE</stp>
        <stp>[Crispin Spreadsheet.xlsx]OEI!R353C13</stp>
        <tr r="M353" s="2"/>
      </tp>
      <tp>
        <v>1.6235999999999999</v>
        <stp/>
        <stp>##V3_BDPV12</stp>
        <stp>EURSGD Curncy</stp>
        <stp>LAST_PRICE</stp>
        <stp>[Crispin Spreadsheet.xlsx]OEI!R326C13</stp>
        <tr r="M326" s="2"/>
      </tp>
      <tp>
        <v>10.1876</v>
        <stp/>
        <stp>##V3_BDPV12</stp>
        <stp>EURSEK Curncy</stp>
        <stp>LAST_PRICE</stp>
        <stp>[Crispin Spreadsheet.xlsx]OEI!R782C13</stp>
        <tr r="M782" s="2"/>
      </tp>
      <tp>
        <v>10.1876</v>
        <stp/>
        <stp>##V3_BDPV12</stp>
        <stp>EURSEK Curncy</stp>
        <stp>LAST_PRICE</stp>
        <stp>[Crispin Spreadsheet.xlsx]OEI!R760C13</stp>
        <tr r="M760" s="2"/>
      </tp>
      <tp>
        <v>10.1876</v>
        <stp/>
        <stp>##V3_BDPV12</stp>
        <stp>EURSEK Curncy</stp>
        <stp>LAST_PRICE</stp>
        <stp>[Crispin Spreadsheet.xlsx]OEI!R762C13</stp>
        <tr r="M762" s="2"/>
      </tp>
      <tp>
        <v>271.39999999999998</v>
        <stp/>
        <stp>##V3_BDPV12</stp>
        <stp>IBST LN Equity</stp>
        <stp>PX_YEST_CLOSE</stp>
        <stp>[Crispin Spreadsheet.xlsx]OEI!R472C6</stp>
        <tr r="F472" s="2"/>
      </tp>
      <tp>
        <v>63.24</v>
        <stp/>
        <stp>##V3_BDPV12</stp>
        <stp>LAMR US Equity</stp>
        <stp>PX_YEST_CLOSE</stp>
        <stp>[Crispin Spreadsheet.xlsx]OEI!R651C6</stp>
        <tr r="F651" s="2"/>
      </tp>
      <tp>
        <v>1173</v>
        <stp/>
        <stp>##V3_BDPV12</stp>
        <stp>SMSN LI Equity</stp>
        <stp>PX_YEST_CLOSE</stp>
        <stp>[Crispin Spreadsheet.xlsx]OEI!R545C6</stp>
        <tr r="F545" s="2"/>
      </tp>
      <tp t="s">
        <v>EUR</v>
        <stp/>
        <stp>##V3_BDPV12</stp>
        <stp>SESG FP Equity</stp>
        <stp>CRNCY</stp>
        <stp>[Crispin Spreadsheet.xlsx]OEI!R122C4</stp>
        <tr r="D122" s="2"/>
      </tp>
      <tp>
        <v>5234</v>
        <stp/>
        <stp>##V3_BDHV12</stp>
        <stp>CFA Index</stp>
        <stp>PX_CLOSE_1D</stp>
        <stp>09/03/2018</stp>
        <stp>09/03/2018</stp>
        <stp>[Crispin Spreadsheet.xlsx]OEI!R79C28</stp>
        <tr r="AB79" s="2"/>
      </tp>
      <tp t="s">
        <v>GBp</v>
        <stp/>
        <stp>##V3_BDPV12</stp>
        <stp>ASHM LN Equity</stp>
        <stp>CRNCY</stp>
        <stp>[Crispin Spreadsheet.xlsx]OEI!R407C4</stp>
        <tr r="D407" s="2"/>
      </tp>
      <tp>
        <v>149.25</v>
        <stp/>
        <stp>##V3_BDPV12</stp>
        <stp>SAND SS Equity</stp>
        <stp>PX_YEST_CLOSE</stp>
        <stp>[Crispin Spreadsheet.xlsx]OEI!R362C6</stp>
        <tr r="F362" s="2"/>
      </tp>
      <tp>
        <v>32.5</v>
        <stp/>
        <stp>##V3_BDPV12</stp>
        <stp>HLAG GY Equity</stp>
        <stp>PX_YEST_CLOSE</stp>
        <stp>[Crispin Spreadsheet.xlsx]OEI!R157C6</stp>
        <tr r="F157" s="2"/>
      </tp>
      <tp>
        <v>5210</v>
        <stp/>
        <stp>##V3_BDPV12</stp>
        <stp>FERG LN Equity</stp>
        <stp>PX_YEST_CLOSE</stp>
        <stp>[Crispin Spreadsheet.xlsx]OEI!R583C6</stp>
        <tr r="F583" s="2"/>
      </tp>
      <tp t="s">
        <v>GBp</v>
        <stp/>
        <stp>##V3_BDPV12</stp>
        <stp>SMIN LN Equity</stp>
        <stp>CRNCY</stp>
        <stp>[Crispin Spreadsheet.xlsx]OEI!R556C4</stp>
        <tr r="D556" s="2"/>
      </tp>
      <tp>
        <v>309.10000000000002</v>
        <stp/>
        <stp>##V3_BDPV12</stp>
        <stp>TSLA US Equity</stp>
        <stp>PX_YEST_CLOSE</stp>
        <stp>[Crispin Spreadsheet.xlsx]OEI!R790C6</stp>
        <tr r="F790" s="2"/>
      </tp>
      <tp>
        <v>6050</v>
        <stp/>
        <stp>##V3_BDPV12</stp>
        <stp>6201 JT Equity</stp>
        <stp>LAST_PRICE</stp>
        <stp>[Crispin Spreadsheet.xlsx]OEI!R284C7</stp>
        <tr r="G284" s="2"/>
      </tp>
      <tp>
        <v>1368</v>
        <stp/>
        <stp>##V3_BDPV12</stp>
        <stp>5002 JT Equity</stp>
        <stp>LAST_PRICE</stp>
        <stp>[Crispin Spreadsheet.xlsx]OEI!R277C7</stp>
        <tr r="G277" s="2"/>
      </tp>
      <tp>
        <v>631.4</v>
        <stp/>
        <stp>##V3_BDPV12</stp>
        <stp>5020 JT Equity</stp>
        <stp>LAST_PRICE</stp>
        <stp>[Crispin Spreadsheet.xlsx]OEI!R255C7</stp>
        <tr r="G255" s="2"/>
      </tp>
      <tp>
        <v>1108</v>
        <stp/>
        <stp>##V3_BDPV12</stp>
        <stp>5727 JT Equity</stp>
        <stp>LAST_PRICE</stp>
        <stp>[Crispin Spreadsheet.xlsx]OEI!R282C7</stp>
        <tr r="G282" s="2"/>
      </tp>
      <tp>
        <v>582000</v>
        <stp/>
        <stp>##V3_BDPV12</stp>
        <stp>8951 JT Equity</stp>
        <stp>LAST_PRICE</stp>
        <stp>[Crispin Spreadsheet.xlsx]OEI!R264C7</stp>
        <tr r="G264" s="2"/>
      </tp>
      <tp>
        <v>1299</v>
        <stp/>
        <stp>##V3_BDPV12</stp>
        <stp>SN/ LN Equity</stp>
        <stp>LAST_PRICE</stp>
        <stp>[Crispin Spreadsheet.xlsx]OEI!R555C7</stp>
        <tr r="G555" s="2"/>
      </tp>
      <tp>
        <v>16.38</v>
        <stp/>
        <stp>##V3_BDPV12</stp>
        <stp>ZIL2 GY Equity</stp>
        <stp>LAST_PRICE</stp>
        <stp>[Crispin Spreadsheet.xlsx]OEI!R756C7</stp>
        <tr r="G756" s="2"/>
      </tp>
      <tp>
        <v>15.19</v>
        <stp/>
        <stp>##V3_BDPV12</stp>
        <stp>STERV FH Equity</stp>
        <stp>PX_YEST_CLOSE</stp>
        <stp>[Crispin Spreadsheet.xlsx]OEI!R76C6</stp>
        <tr r="F76" s="2"/>
      </tp>
      <tp>
        <v>132.69999999999999</v>
        <stp/>
        <stp>##V3_BDPV12</stp>
        <stp>JUST LN Equity</stp>
        <stp>PX_YEST_CLOSE</stp>
        <stp>[Crispin Spreadsheet.xlsx]OEI!R493C6</stp>
        <tr r="F493" s="2"/>
      </tp>
      <tp>
        <v>10.16</v>
        <stp/>
        <stp>##V3_BDPV12</stp>
        <stp>CERV IM Equity</stp>
        <stp>PX_YEST_CLOSE</stp>
        <stp>[Crispin Spreadsheet.xlsx]OEI!R221C6</stp>
        <tr r="F221" s="2"/>
      </tp>
      <tp t="s">
        <v>USD</v>
        <stp/>
        <stp>##V3_BDPV12</stp>
        <stp>COTY US Equity</stp>
        <stp>CRNCY</stp>
        <stp>[Crispin Spreadsheet.xlsx]OEI!R617C4</stp>
        <tr r="D617" s="2"/>
      </tp>
      <tp t="s">
        <v>NOK</v>
        <stp/>
        <stp>##V3_BDPV12</stp>
        <stp>AKERBP NO Equity</stp>
        <stp>CRNCY</stp>
        <stp>[Crispin Spreadsheet.xlsx]OEI!R742C4</stp>
        <tr r="D742" s="2"/>
      </tp>
      <tp>
        <v>1.8779999999999999</v>
        <stp/>
        <stp>##V3_BDPV12</stp>
        <stp>SDRL NO Equity</stp>
        <stp>PX_YEST_CLOSE</stp>
        <stp>[Crispin Spreadsheet.xlsx]OEI!R313C6</stp>
        <tr r="F313" s="2"/>
      </tp>
      <tp>
        <v>175.54</v>
        <stp/>
        <stp>##V3_BDPV12</stp>
        <stp>WYNN US Equity</stp>
        <stp>PX_YEST_CLOSE</stp>
        <stp>[Crispin Spreadsheet.xlsx]OEI!R703C6</stp>
        <tr r="F703" s="2"/>
      </tp>
      <tp>
        <v>144.75</v>
        <stp/>
        <stp>##V3_BDPV12</stp>
        <stp>KNIN SW Equity</stp>
        <stp>PX_YEST_CLOSE</stp>
        <stp>[Crispin Spreadsheet.xlsx]OEI!R380C6</stp>
        <tr r="F380" s="2"/>
      </tp>
      <tp>
        <v>3329</v>
        <stp/>
        <stp>##V3_BDHV12</stp>
        <stp>VGA Index</stp>
        <stp>PX_CLOSE_1D</stp>
        <stp>09/03/2018</stp>
        <stp>09/03/2018</stp>
        <stp>[Crispin Spreadsheet.xlsx]OEI!R80C28</stp>
        <tr r="AB80" s="2"/>
      </tp>
      <tp t="s">
        <v>EUR</v>
        <stp/>
        <stp>##V3_BDPV12</stp>
        <stp>AIXA GY Equity</stp>
        <stp>CRNCY</stp>
        <stp>[Crispin Spreadsheet.xlsx]OEI!R141C4</stp>
        <tr r="D141" s="2"/>
      </tp>
      <tp>
        <v>4825</v>
        <stp/>
        <stp>##V3_BDPV12</stp>
        <stp>ITRK LN Equity</stp>
        <stp>PX_YEST_CLOSE</stp>
        <stp>[Crispin Spreadsheet.xlsx]OEI!R482C6</stp>
        <tr r="F482" s="2"/>
      </tp>
      <tp t="s">
        <v>GBp</v>
        <stp/>
        <stp>##V3_BDPV12</stp>
        <stp>ASHM LN Equity</stp>
        <stp>CRNCY</stp>
        <stp>[Crispin Spreadsheet.xlsx]OEI!R746C4</stp>
        <tr r="D746" s="2"/>
      </tp>
      <tp t="s">
        <v>CHF</v>
        <stp/>
        <stp>##V3_BDPV12</stp>
        <stp>NESN SW Equity</stp>
        <stp>CRNCY</stp>
        <stp>[Crispin Spreadsheet.xlsx]OEI!R774C4</stp>
        <tr r="D774" s="2"/>
      </tp>
      <tp>
        <v>2824.5</v>
        <stp/>
        <stp>##V3_BDPV12</stp>
        <stp>2503 JT Equity</stp>
        <stp>LAST_PRICE</stp>
        <stp>[Crispin Spreadsheet.xlsx]OEI!R257C7</stp>
        <tr r="G257" s="2"/>
      </tp>
      <tp>
        <v>3270</v>
        <stp/>
        <stp>##V3_BDPV12</stp>
        <stp>7012 JT Equity</stp>
        <stp>LAST_PRICE</stp>
        <stp>[Crispin Spreadsheet.xlsx]OEI!R256C7</stp>
        <tr r="G256" s="2"/>
      </tp>
      <tp>
        <v>1504</v>
        <stp/>
        <stp>##V3_BDPV12</stp>
        <stp>6395 JT Equity</stp>
        <stp>LAST_PRICE</stp>
        <stp>[Crispin Spreadsheet.xlsx]OEI!R281C7</stp>
        <tr r="G281" s="2"/>
      </tp>
      <tp>
        <v>1866</v>
        <stp/>
        <stp>##V3_BDPV12</stp>
        <stp>6141 JT Equity</stp>
        <stp>LAST_PRICE</stp>
        <stp>[Crispin Spreadsheet.xlsx]OEI!R245C7</stp>
        <tr r="G245" s="2"/>
      </tp>
      <tp>
        <v>22.16</v>
        <stp/>
        <stp>##V3_BDHV12</stp>
        <stp>ONTEX BB Equity</stp>
        <stp>PX_CLOSE_1D</stp>
        <stp>09/03/2018</stp>
        <stp>09/03/2018</stp>
        <stp>[Crispin Spreadsheet.xlsx]OEI!R37C28</stp>
        <tr r="AB37" s="2"/>
      </tp>
      <tp t="s">
        <v>EUR</v>
        <stp/>
        <stp>##V3_BDPV12</stp>
        <stp>IBA Index</stp>
        <stp>CRNCY</stp>
        <stp>[Crispin Spreadsheet.xlsx]OEI!R335C4</stp>
        <tr r="D335" s="2"/>
      </tp>
      <tp>
        <v>1956</v>
        <stp/>
        <stp>##V3_BDPV12</stp>
        <stp>8750 JT Equity</stp>
        <stp>LAST_PRICE</stp>
        <stp>[Crispin Spreadsheet.xlsx]OEI!R244C7</stp>
        <tr r="G244" s="2"/>
      </tp>
      <tp>
        <v>493.1</v>
        <stp/>
        <stp>##V3_BDPV12</stp>
        <stp>AV/ LN Equity</stp>
        <stp>LAST_PRICE</stp>
        <stp>[Crispin Spreadsheet.xlsx]OEI!R412C7</stp>
        <tr r="G412" s="2"/>
      </tp>
      <tp>
        <v>36.909999999999997</v>
        <stp/>
        <stp>##V3_BDPV12</stp>
        <stp>SLCE3 BS Equity</stp>
        <stp>LAST_PRICE</stp>
        <stp>[Crispin Spreadsheet.xlsx]OEI!R783C7</stp>
        <tr r="G783" s="2"/>
      </tp>
      <tp>
        <v>17.425000000000001</v>
        <stp/>
        <stp>##V3_BDPV12</stp>
        <stp>TUI1 GY Equity</stp>
        <stp>PX_YEST_CLOSE</stp>
        <stp>[Crispin Spreadsheet.xlsx]OEI!R179C6</stp>
        <tr r="F179" s="2"/>
      </tp>
      <tp>
        <v>1.236</v>
        <stp/>
        <stp>##V3_BDPV12</stp>
        <stp>EURUSD Curncy</stp>
        <stp>LAST_PRICE</stp>
        <stp>[Crispin Spreadsheet.xlsx]OEI!R511C13</stp>
        <tr r="M511" s="2"/>
      </tp>
      <tp>
        <v>1.236</v>
        <stp/>
        <stp>##V3_BDPV12</stp>
        <stp>EURUSD Curncy</stp>
        <stp>LAST_PRICE</stp>
        <stp>[Crispin Spreadsheet.xlsx]OEI!R545C13</stp>
        <tr r="M545" s="2"/>
      </tp>
      <tp>
        <v>1.236</v>
        <stp/>
        <stp>##V3_BDPV12</stp>
        <stp>EURUSD Curncy</stp>
        <stp>LAST_PRICE</stp>
        <stp>[Crispin Spreadsheet.xlsx]OEI!R598C13</stp>
        <tr r="M598" s="2"/>
      </tp>
      <tp>
        <v>1.236</v>
        <stp/>
        <stp>##V3_BDPV12</stp>
        <stp>EURUSD Curncy</stp>
        <stp>LAST_PRICE</stp>
        <stp>[Crispin Spreadsheet.xlsx]OEI!R599C13</stp>
        <tr r="M599" s="2"/>
      </tp>
      <tp>
        <v>1.236</v>
        <stp/>
        <stp>##V3_BDPV12</stp>
        <stp>EURUSD Curncy</stp>
        <stp>LAST_PRICE</stp>
        <stp>[Crispin Spreadsheet.xlsx]OEI!R594C13</stp>
        <tr r="M594" s="2"/>
      </tp>
      <tp>
        <v>1.236</v>
        <stp/>
        <stp>##V3_BDPV12</stp>
        <stp>EURUSD Curncy</stp>
        <stp>LAST_PRICE</stp>
        <stp>[Crispin Spreadsheet.xlsx]OEI!R595C13</stp>
        <tr r="M595" s="2"/>
      </tp>
      <tp>
        <v>1.236</v>
        <stp/>
        <stp>##V3_BDPV12</stp>
        <stp>EURUSD Curncy</stp>
        <stp>LAST_PRICE</stp>
        <stp>[Crispin Spreadsheet.xlsx]OEI!R596C13</stp>
        <tr r="M596" s="2"/>
      </tp>
      <tp>
        <v>1.236</v>
        <stp/>
        <stp>##V3_BDPV12</stp>
        <stp>EURUSD Curncy</stp>
        <stp>LAST_PRICE</stp>
        <stp>[Crispin Spreadsheet.xlsx]OEI!R597C13</stp>
        <tr r="M597" s="2"/>
      </tp>
      <tp>
        <v>1.236</v>
        <stp/>
        <stp>##V3_BDPV12</stp>
        <stp>EURUSD Curncy</stp>
        <stp>LAST_PRICE</stp>
        <stp>[Crispin Spreadsheet.xlsx]OEI!R590C13</stp>
        <tr r="M590" s="2"/>
      </tp>
      <tp>
        <v>1.236</v>
        <stp/>
        <stp>##V3_BDPV12</stp>
        <stp>EURUSD Curncy</stp>
        <stp>LAST_PRICE</stp>
        <stp>[Crispin Spreadsheet.xlsx]OEI!R591C13</stp>
        <tr r="M591" s="2"/>
      </tp>
      <tp>
        <v>1.236</v>
        <stp/>
        <stp>##V3_BDPV12</stp>
        <stp>EURUSD Curncy</stp>
        <stp>LAST_PRICE</stp>
        <stp>[Crispin Spreadsheet.xlsx]OEI!R592C13</stp>
        <tr r="M592" s="2"/>
      </tp>
      <tp>
        <v>1.236</v>
        <stp/>
        <stp>##V3_BDPV12</stp>
        <stp>EURUSD Curncy</stp>
        <stp>LAST_PRICE</stp>
        <stp>[Crispin Spreadsheet.xlsx]OEI!R593C13</stp>
        <tr r="M593" s="2"/>
      </tp>
      <tp>
        <v>1.236</v>
        <stp/>
        <stp>##V3_BDPV12</stp>
        <stp>EURUSD Curncy</stp>
        <stp>LAST_PRICE</stp>
        <stp>[Crispin Spreadsheet.xlsx]OEI!R588C13</stp>
        <tr r="M588" s="2"/>
      </tp>
      <tp>
        <v>1.236</v>
        <stp/>
        <stp>##V3_BDPV12</stp>
        <stp>EURUSD Curncy</stp>
        <stp>LAST_PRICE</stp>
        <stp>[Crispin Spreadsheet.xlsx]OEI!R589C13</stp>
        <tr r="M589" s="2"/>
      </tp>
      <tp>
        <v>1.236</v>
        <stp/>
        <stp>##V3_BDPV12</stp>
        <stp>EURUSD Curncy</stp>
        <stp>LAST_PRICE</stp>
        <stp>[Crispin Spreadsheet.xlsx]OEI!R587C13</stp>
        <tr r="M587" s="2"/>
      </tp>
      <tp>
        <v>1.236</v>
        <stp/>
        <stp>##V3_BDPV12</stp>
        <stp>EURUSD Curncy</stp>
        <stp>LAST_PRICE</stp>
        <stp>[Crispin Spreadsheet.xlsx]OEI!R470C13</stp>
        <tr r="M470" s="2"/>
      </tp>
      <tp>
        <v>1.236</v>
        <stp/>
        <stp>##V3_BDPV12</stp>
        <stp>EURUSD Curncy</stp>
        <stp>LAST_PRICE</stp>
        <stp>[Crispin Spreadsheet.xlsx]OEI!R461C13</stp>
        <tr r="M461" s="2"/>
      </tp>
      <tp>
        <v>1.236</v>
        <stp/>
        <stp>##V3_BDPV12</stp>
        <stp>EURUSD Curncy</stp>
        <stp>LAST_PRICE</stp>
        <stp>[Crispin Spreadsheet.xlsx]OEI!R718C13</stp>
        <tr r="M718" s="2"/>
      </tp>
      <tp>
        <v>1.236</v>
        <stp/>
        <stp>##V3_BDPV12</stp>
        <stp>EURUSD Curncy</stp>
        <stp>LAST_PRICE</stp>
        <stp>[Crispin Spreadsheet.xlsx]OEI!R719C13</stp>
        <tr r="M719" s="2"/>
      </tp>
      <tp>
        <v>1.236</v>
        <stp/>
        <stp>##V3_BDPV12</stp>
        <stp>EURUSD Curncy</stp>
        <stp>LAST_PRICE</stp>
        <stp>[Crispin Spreadsheet.xlsx]OEI!R714C13</stp>
        <tr r="M714" s="2"/>
      </tp>
      <tp>
        <v>1.236</v>
        <stp/>
        <stp>##V3_BDPV12</stp>
        <stp>EURUSD Curncy</stp>
        <stp>LAST_PRICE</stp>
        <stp>[Crispin Spreadsheet.xlsx]OEI!R715C13</stp>
        <tr r="M715" s="2"/>
      </tp>
      <tp>
        <v>1.236</v>
        <stp/>
        <stp>##V3_BDPV12</stp>
        <stp>EURUSD Curncy</stp>
        <stp>LAST_PRICE</stp>
        <stp>[Crispin Spreadsheet.xlsx]OEI!R716C13</stp>
        <tr r="M716" s="2"/>
      </tp>
      <tp>
        <v>1.236</v>
        <stp/>
        <stp>##V3_BDPV12</stp>
        <stp>EURUSD Curncy</stp>
        <stp>LAST_PRICE</stp>
        <stp>[Crispin Spreadsheet.xlsx]OEI!R717C13</stp>
        <tr r="M717" s="2"/>
      </tp>
      <tp>
        <v>1.236</v>
        <stp/>
        <stp>##V3_BDPV12</stp>
        <stp>EURUSD Curncy</stp>
        <stp>LAST_PRICE</stp>
        <stp>[Crispin Spreadsheet.xlsx]OEI!R712C13</stp>
        <tr r="M712" s="2"/>
      </tp>
      <tp>
        <v>1.236</v>
        <stp/>
        <stp>##V3_BDPV12</stp>
        <stp>EURUSD Curncy</stp>
        <stp>LAST_PRICE</stp>
        <stp>[Crispin Spreadsheet.xlsx]OEI!R700C13</stp>
        <tr r="M700" s="2"/>
      </tp>
      <tp>
        <v>1.236</v>
        <stp/>
        <stp>##V3_BDPV12</stp>
        <stp>EURUSD Curncy</stp>
        <stp>LAST_PRICE</stp>
        <stp>[Crispin Spreadsheet.xlsx]OEI!R701C13</stp>
        <tr r="M701" s="2"/>
      </tp>
      <tp>
        <v>1.236</v>
        <stp/>
        <stp>##V3_BDPV12</stp>
        <stp>EURUSD Curncy</stp>
        <stp>LAST_PRICE</stp>
        <stp>[Crispin Spreadsheet.xlsx]OEI!R702C13</stp>
        <tr r="M702" s="2"/>
      </tp>
      <tp>
        <v>1.236</v>
        <stp/>
        <stp>##V3_BDPV12</stp>
        <stp>EURUSD Curncy</stp>
        <stp>LAST_PRICE</stp>
        <stp>[Crispin Spreadsheet.xlsx]OEI!R703C13</stp>
        <tr r="M703" s="2"/>
      </tp>
      <tp>
        <v>1.236</v>
        <stp/>
        <stp>##V3_BDPV12</stp>
        <stp>EURUSD Curncy</stp>
        <stp>LAST_PRICE</stp>
        <stp>[Crispin Spreadsheet.xlsx]OEI!R734C13</stp>
        <tr r="M734" s="2"/>
      </tp>
      <tp>
        <v>1.236</v>
        <stp/>
        <stp>##V3_BDPV12</stp>
        <stp>EURUSD Curncy</stp>
        <stp>LAST_PRICE</stp>
        <stp>[Crispin Spreadsheet.xlsx]OEI!R735C13</stp>
        <tr r="M735" s="2"/>
      </tp>
      <tp>
        <v>1.236</v>
        <stp/>
        <stp>##V3_BDPV12</stp>
        <stp>EURUSD Curncy</stp>
        <stp>LAST_PRICE</stp>
        <stp>[Crispin Spreadsheet.xlsx]OEI!R736C13</stp>
        <tr r="M736" s="2"/>
      </tp>
      <tp>
        <v>1.236</v>
        <stp/>
        <stp>##V3_BDPV12</stp>
        <stp>EURUSD Curncy</stp>
        <stp>LAST_PRICE</stp>
        <stp>[Crispin Spreadsheet.xlsx]OEI!R737C13</stp>
        <tr r="M737" s="2"/>
      </tp>
      <tp>
        <v>1.236</v>
        <stp/>
        <stp>##V3_BDPV12</stp>
        <stp>EURUSD Curncy</stp>
        <stp>LAST_PRICE</stp>
        <stp>[Crispin Spreadsheet.xlsx]OEI!R731C13</stp>
        <tr r="M731" s="2"/>
      </tp>
      <tp>
        <v>1.236</v>
        <stp/>
        <stp>##V3_BDPV12</stp>
        <stp>EURUSD Curncy</stp>
        <stp>LAST_PRICE</stp>
        <stp>[Crispin Spreadsheet.xlsx]OEI!R732C13</stp>
        <tr r="M732" s="2"/>
      </tp>
      <tp>
        <v>1.236</v>
        <stp/>
        <stp>##V3_BDPV12</stp>
        <stp>EURUSD Curncy</stp>
        <stp>LAST_PRICE</stp>
        <stp>[Crispin Spreadsheet.xlsx]OEI!R725C13</stp>
        <tr r="M725" s="2"/>
      </tp>
      <tp>
        <v>1.236</v>
        <stp/>
        <stp>##V3_BDPV12</stp>
        <stp>EURUSD Curncy</stp>
        <stp>LAST_PRICE</stp>
        <stp>[Crispin Spreadsheet.xlsx]OEI!R720C13</stp>
        <tr r="M720" s="2"/>
      </tp>
      <tp>
        <v>1.236</v>
        <stp/>
        <stp>##V3_BDPV12</stp>
        <stp>EURUSD Curncy</stp>
        <stp>LAST_PRICE</stp>
        <stp>[Crispin Spreadsheet.xlsx]OEI!R721C13</stp>
        <tr r="M721" s="2"/>
      </tp>
      <tp>
        <v>1.236</v>
        <stp/>
        <stp>##V3_BDPV12</stp>
        <stp>EURUSD Curncy</stp>
        <stp>LAST_PRICE</stp>
        <stp>[Crispin Spreadsheet.xlsx]OEI!R722C13</stp>
        <tr r="M722" s="2"/>
      </tp>
      <tp>
        <v>1.236</v>
        <stp/>
        <stp>##V3_BDPV12</stp>
        <stp>EURUSD Curncy</stp>
        <stp>LAST_PRICE</stp>
        <stp>[Crispin Spreadsheet.xlsx]OEI!R723C13</stp>
        <tr r="M723" s="2"/>
      </tp>
      <tp>
        <v>1.236</v>
        <stp/>
        <stp>##V3_BDPV12</stp>
        <stp>EURUSD Curncy</stp>
        <stp>LAST_PRICE</stp>
        <stp>[Crispin Spreadsheet.xlsx]OEI!R758C13</stp>
        <tr r="M758" s="2"/>
      </tp>
      <tp>
        <v>1.236</v>
        <stp/>
        <stp>##V3_BDPV12</stp>
        <stp>EURUSD Curncy</stp>
        <stp>LAST_PRICE</stp>
        <stp>[Crispin Spreadsheet.xlsx]OEI!R759C13</stp>
        <tr r="M759" s="2"/>
      </tp>
      <tp>
        <v>1.236</v>
        <stp/>
        <stp>##V3_BDPV12</stp>
        <stp>EURUSD Curncy</stp>
        <stp>LAST_PRICE</stp>
        <stp>[Crispin Spreadsheet.xlsx]OEI!R751C13</stp>
        <tr r="M751" s="2"/>
      </tp>
      <tp>
        <v>1.236</v>
        <stp/>
        <stp>##V3_BDPV12</stp>
        <stp>EURUSD Curncy</stp>
        <stp>LAST_PRICE</stp>
        <stp>[Crispin Spreadsheet.xlsx]OEI!R752C13</stp>
        <tr r="M752" s="2"/>
      </tp>
      <tp>
        <v>1.236</v>
        <stp/>
        <stp>##V3_BDPV12</stp>
        <stp>EURUSD Curncy</stp>
        <stp>LAST_PRICE</stp>
        <stp>[Crispin Spreadsheet.xlsx]OEI!R753C13</stp>
        <tr r="M753" s="2"/>
      </tp>
      <tp>
        <v>1.236</v>
        <stp/>
        <stp>##V3_BDPV12</stp>
        <stp>EURUSD Curncy</stp>
        <stp>LAST_PRICE</stp>
        <stp>[Crispin Spreadsheet.xlsx]OEI!R747C13</stp>
        <tr r="M747" s="2"/>
      </tp>
      <tp>
        <v>1.236</v>
        <stp/>
        <stp>##V3_BDPV12</stp>
        <stp>EURUSD Curncy</stp>
        <stp>LAST_PRICE</stp>
        <stp>[Crispin Spreadsheet.xlsx]OEI!R778C13</stp>
        <tr r="M778" s="2"/>
      </tp>
      <tp>
        <v>1.236</v>
        <stp/>
        <stp>##V3_BDPV12</stp>
        <stp>EURUSD Curncy</stp>
        <stp>LAST_PRICE</stp>
        <stp>[Crispin Spreadsheet.xlsx]OEI!R779C13</stp>
        <tr r="M779" s="2"/>
      </tp>
      <tp>
        <v>1.236</v>
        <stp/>
        <stp>##V3_BDPV12</stp>
        <stp>EURUSD Curncy</stp>
        <stp>LAST_PRICE</stp>
        <stp>[Crispin Spreadsheet.xlsx]OEI!R775C13</stp>
        <tr r="M775" s="2"/>
      </tp>
      <tp>
        <v>1.236</v>
        <stp/>
        <stp>##V3_BDPV12</stp>
        <stp>EURUSD Curncy</stp>
        <stp>LAST_PRICE</stp>
        <stp>[Crispin Spreadsheet.xlsx]OEI!R770C13</stp>
        <tr r="M770" s="2"/>
      </tp>
      <tp>
        <v>1.236</v>
        <stp/>
        <stp>##V3_BDPV12</stp>
        <stp>EURUSD Curncy</stp>
        <stp>LAST_PRICE</stp>
        <stp>[Crispin Spreadsheet.xlsx]OEI!R771C13</stp>
        <tr r="M771" s="2"/>
      </tp>
      <tp>
        <v>1.236</v>
        <stp/>
        <stp>##V3_BDPV12</stp>
        <stp>EURUSD Curncy</stp>
        <stp>LAST_PRICE</stp>
        <stp>[Crispin Spreadsheet.xlsx]OEI!R772C13</stp>
        <tr r="M772" s="2"/>
      </tp>
      <tp>
        <v>1.236</v>
        <stp/>
        <stp>##V3_BDPV12</stp>
        <stp>EURUSD Curncy</stp>
        <stp>LAST_PRICE</stp>
        <stp>[Crispin Spreadsheet.xlsx]OEI!R773C13</stp>
        <tr r="M773" s="2"/>
      </tp>
      <tp>
        <v>1.236</v>
        <stp/>
        <stp>##V3_BDPV12</stp>
        <stp>EURUSD Curncy</stp>
        <stp>LAST_PRICE</stp>
        <stp>[Crispin Spreadsheet.xlsx]OEI!R768C13</stp>
        <tr r="M768" s="2"/>
      </tp>
      <tp>
        <v>1.236</v>
        <stp/>
        <stp>##V3_BDPV12</stp>
        <stp>EURUSD Curncy</stp>
        <stp>LAST_PRICE</stp>
        <stp>[Crispin Spreadsheet.xlsx]OEI!R766C13</stp>
        <tr r="M766" s="2"/>
      </tp>
      <tp>
        <v>1.236</v>
        <stp/>
        <stp>##V3_BDPV12</stp>
        <stp>EURUSD Curncy</stp>
        <stp>LAST_PRICE</stp>
        <stp>[Crispin Spreadsheet.xlsx]OEI!R767C13</stp>
        <tr r="M767" s="2"/>
      </tp>
      <tp>
        <v>1.236</v>
        <stp/>
        <stp>##V3_BDPV12</stp>
        <stp>EURUSD Curncy</stp>
        <stp>LAST_PRICE</stp>
        <stp>[Crispin Spreadsheet.xlsx]OEI!R763C13</stp>
        <tr r="M763" s="2"/>
      </tp>
      <tp>
        <v>1.236</v>
        <stp/>
        <stp>##V3_BDPV12</stp>
        <stp>EURUSD Curncy</stp>
        <stp>LAST_PRICE</stp>
        <stp>[Crispin Spreadsheet.xlsx]OEI!R798C13</stp>
        <tr r="M798" s="2"/>
      </tp>
      <tp>
        <v>1.236</v>
        <stp/>
        <stp>##V3_BDPV12</stp>
        <stp>EURUSD Curncy</stp>
        <stp>LAST_PRICE</stp>
        <stp>[Crispin Spreadsheet.xlsx]OEI!R794C13</stp>
        <tr r="M794" s="2"/>
      </tp>
      <tp>
        <v>1.236</v>
        <stp/>
        <stp>##V3_BDPV12</stp>
        <stp>EURUSD Curncy</stp>
        <stp>LAST_PRICE</stp>
        <stp>[Crispin Spreadsheet.xlsx]OEI!R795C13</stp>
        <tr r="M795" s="2"/>
      </tp>
      <tp>
        <v>1.236</v>
        <stp/>
        <stp>##V3_BDPV12</stp>
        <stp>EURUSD Curncy</stp>
        <stp>LAST_PRICE</stp>
        <stp>[Crispin Spreadsheet.xlsx]OEI!R796C13</stp>
        <tr r="M796" s="2"/>
      </tp>
      <tp>
        <v>1.236</v>
        <stp/>
        <stp>##V3_BDPV12</stp>
        <stp>EURUSD Curncy</stp>
        <stp>LAST_PRICE</stp>
        <stp>[Crispin Spreadsheet.xlsx]OEI!R797C13</stp>
        <tr r="M797" s="2"/>
      </tp>
      <tp>
        <v>1.236</v>
        <stp/>
        <stp>##V3_BDPV12</stp>
        <stp>EURUSD Curncy</stp>
        <stp>LAST_PRICE</stp>
        <stp>[Crispin Spreadsheet.xlsx]OEI!R790C13</stp>
        <tr r="M790" s="2"/>
      </tp>
      <tp>
        <v>1.236</v>
        <stp/>
        <stp>##V3_BDPV12</stp>
        <stp>EURUSD Curncy</stp>
        <stp>LAST_PRICE</stp>
        <stp>[Crispin Spreadsheet.xlsx]OEI!R791C13</stp>
        <tr r="M791" s="2"/>
      </tp>
      <tp>
        <v>1.236</v>
        <stp/>
        <stp>##V3_BDPV12</stp>
        <stp>EURUSD Curncy</stp>
        <stp>LAST_PRICE</stp>
        <stp>[Crispin Spreadsheet.xlsx]OEI!R792C13</stp>
        <tr r="M792" s="2"/>
      </tp>
      <tp>
        <v>1.236</v>
        <stp/>
        <stp>##V3_BDPV12</stp>
        <stp>EURUSD Curncy</stp>
        <stp>LAST_PRICE</stp>
        <stp>[Crispin Spreadsheet.xlsx]OEI!R793C13</stp>
        <tr r="M793" s="2"/>
      </tp>
      <tp>
        <v>1.236</v>
        <stp/>
        <stp>##V3_BDPV12</stp>
        <stp>EURUSD Curncy</stp>
        <stp>LAST_PRICE</stp>
        <stp>[Crispin Spreadsheet.xlsx]OEI!R788C13</stp>
        <tr r="M788" s="2"/>
      </tp>
      <tp>
        <v>1.236</v>
        <stp/>
        <stp>##V3_BDPV12</stp>
        <stp>EURUSD Curncy</stp>
        <stp>LAST_PRICE</stp>
        <stp>[Crispin Spreadsheet.xlsx]OEI!R785C13</stp>
        <tr r="M785" s="2"/>
      </tp>
      <tp>
        <v>1.236</v>
        <stp/>
        <stp>##V3_BDPV12</stp>
        <stp>EURUSD Curncy</stp>
        <stp>LAST_PRICE</stp>
        <stp>[Crispin Spreadsheet.xlsx]OEI!R618C13</stp>
        <tr r="M618" s="2"/>
      </tp>
      <tp>
        <v>1.236</v>
        <stp/>
        <stp>##V3_BDPV12</stp>
        <stp>EURUSD Curncy</stp>
        <stp>LAST_PRICE</stp>
        <stp>[Crispin Spreadsheet.xlsx]OEI!R619C13</stp>
        <tr r="M619" s="2"/>
      </tp>
      <tp>
        <v>1.236</v>
        <stp/>
        <stp>##V3_BDPV12</stp>
        <stp>EURUSD Curncy</stp>
        <stp>LAST_PRICE</stp>
        <stp>[Crispin Spreadsheet.xlsx]OEI!R614C13</stp>
        <tr r="M614" s="2"/>
      </tp>
      <tp>
        <v>1.236</v>
        <stp/>
        <stp>##V3_BDPV12</stp>
        <stp>EURUSD Curncy</stp>
        <stp>LAST_PRICE</stp>
        <stp>[Crispin Spreadsheet.xlsx]OEI!R615C13</stp>
        <tr r="M615" s="2"/>
      </tp>
      <tp>
        <v>1.236</v>
        <stp/>
        <stp>##V3_BDPV12</stp>
        <stp>EURUSD Curncy</stp>
        <stp>LAST_PRICE</stp>
        <stp>[Crispin Spreadsheet.xlsx]OEI!R616C13</stp>
        <tr r="M616" s="2"/>
      </tp>
      <tp>
        <v>1.236</v>
        <stp/>
        <stp>##V3_BDPV12</stp>
        <stp>EURUSD Curncy</stp>
        <stp>LAST_PRICE</stp>
        <stp>[Crispin Spreadsheet.xlsx]OEI!R617C13</stp>
        <tr r="M617" s="2"/>
      </tp>
      <tp>
        <v>1.236</v>
        <stp/>
        <stp>##V3_BDPV12</stp>
        <stp>EURUSD Curncy</stp>
        <stp>LAST_PRICE</stp>
        <stp>[Crispin Spreadsheet.xlsx]OEI!R610C13</stp>
        <tr r="M610" s="2"/>
      </tp>
      <tp>
        <v>1.236</v>
        <stp/>
        <stp>##V3_BDPV12</stp>
        <stp>EURUSD Curncy</stp>
        <stp>LAST_PRICE</stp>
        <stp>[Crispin Spreadsheet.xlsx]OEI!R611C13</stp>
        <tr r="M611" s="2"/>
      </tp>
      <tp>
        <v>1.236</v>
        <stp/>
        <stp>##V3_BDPV12</stp>
        <stp>EURUSD Curncy</stp>
        <stp>LAST_PRICE</stp>
        <stp>[Crispin Spreadsheet.xlsx]OEI!R612C13</stp>
        <tr r="M612" s="2"/>
      </tp>
      <tp>
        <v>1.236</v>
        <stp/>
        <stp>##V3_BDPV12</stp>
        <stp>EURUSD Curncy</stp>
        <stp>LAST_PRICE</stp>
        <stp>[Crispin Spreadsheet.xlsx]OEI!R613C13</stp>
        <tr r="M613" s="2"/>
      </tp>
      <tp>
        <v>1.236</v>
        <stp/>
        <stp>##V3_BDPV12</stp>
        <stp>EURUSD Curncy</stp>
        <stp>LAST_PRICE</stp>
        <stp>[Crispin Spreadsheet.xlsx]OEI!R608C13</stp>
        <tr r="M608" s="2"/>
      </tp>
      <tp>
        <v>1.236</v>
        <stp/>
        <stp>##V3_BDPV12</stp>
        <stp>EURUSD Curncy</stp>
        <stp>LAST_PRICE</stp>
        <stp>[Crispin Spreadsheet.xlsx]OEI!R609C13</stp>
        <tr r="M609" s="2"/>
      </tp>
      <tp>
        <v>1.236</v>
        <stp/>
        <stp>##V3_BDPV12</stp>
        <stp>EURUSD Curncy</stp>
        <stp>LAST_PRICE</stp>
        <stp>[Crispin Spreadsheet.xlsx]OEI!R604C13</stp>
        <tr r="M604" s="2"/>
      </tp>
      <tp>
        <v>1.236</v>
        <stp/>
        <stp>##V3_BDPV12</stp>
        <stp>EURUSD Curncy</stp>
        <stp>LAST_PRICE</stp>
        <stp>[Crispin Spreadsheet.xlsx]OEI!R605C13</stp>
        <tr r="M605" s="2"/>
      </tp>
      <tp>
        <v>1.236</v>
        <stp/>
        <stp>##V3_BDPV12</stp>
        <stp>EURUSD Curncy</stp>
        <stp>LAST_PRICE</stp>
        <stp>[Crispin Spreadsheet.xlsx]OEI!R606C13</stp>
        <tr r="M606" s="2"/>
      </tp>
      <tp>
        <v>1.236</v>
        <stp/>
        <stp>##V3_BDPV12</stp>
        <stp>EURUSD Curncy</stp>
        <stp>LAST_PRICE</stp>
        <stp>[Crispin Spreadsheet.xlsx]OEI!R607C13</stp>
        <tr r="M607" s="2"/>
      </tp>
      <tp>
        <v>1.236</v>
        <stp/>
        <stp>##V3_BDPV12</stp>
        <stp>EURUSD Curncy</stp>
        <stp>LAST_PRICE</stp>
        <stp>[Crispin Spreadsheet.xlsx]OEI!R600C13</stp>
        <tr r="M600" s="2"/>
      </tp>
      <tp>
        <v>1.236</v>
        <stp/>
        <stp>##V3_BDPV12</stp>
        <stp>EURUSD Curncy</stp>
        <stp>LAST_PRICE</stp>
        <stp>[Crispin Spreadsheet.xlsx]OEI!R601C13</stp>
        <tr r="M601" s="2"/>
      </tp>
      <tp>
        <v>1.236</v>
        <stp/>
        <stp>##V3_BDPV12</stp>
        <stp>EURUSD Curncy</stp>
        <stp>LAST_PRICE</stp>
        <stp>[Crispin Spreadsheet.xlsx]OEI!R602C13</stp>
        <tr r="M602" s="2"/>
      </tp>
      <tp>
        <v>1.236</v>
        <stp/>
        <stp>##V3_BDPV12</stp>
        <stp>EURUSD Curncy</stp>
        <stp>LAST_PRICE</stp>
        <stp>[Crispin Spreadsheet.xlsx]OEI!R603C13</stp>
        <tr r="M603" s="2"/>
      </tp>
      <tp>
        <v>1.236</v>
        <stp/>
        <stp>##V3_BDPV12</stp>
        <stp>EURUSD Curncy</stp>
        <stp>LAST_PRICE</stp>
        <stp>[Crispin Spreadsheet.xlsx]OEI!R638C13</stp>
        <tr r="M638" s="2"/>
      </tp>
      <tp>
        <v>1.236</v>
        <stp/>
        <stp>##V3_BDPV12</stp>
        <stp>EURUSD Curncy</stp>
        <stp>LAST_PRICE</stp>
        <stp>[Crispin Spreadsheet.xlsx]OEI!R639C13</stp>
        <tr r="M639" s="2"/>
      </tp>
      <tp>
        <v>1.236</v>
        <stp/>
        <stp>##V3_BDPV12</stp>
        <stp>EURUSD Curncy</stp>
        <stp>LAST_PRICE</stp>
        <stp>[Crispin Spreadsheet.xlsx]OEI!R634C13</stp>
        <tr r="M634" s="2"/>
      </tp>
      <tp>
        <v>1.236</v>
        <stp/>
        <stp>##V3_BDPV12</stp>
        <stp>EURUSD Curncy</stp>
        <stp>LAST_PRICE</stp>
        <stp>[Crispin Spreadsheet.xlsx]OEI!R635C13</stp>
        <tr r="M635" s="2"/>
      </tp>
      <tp>
        <v>1.236</v>
        <stp/>
        <stp>##V3_BDPV12</stp>
        <stp>EURUSD Curncy</stp>
        <stp>LAST_PRICE</stp>
        <stp>[Crispin Spreadsheet.xlsx]OEI!R636C13</stp>
        <tr r="M636" s="2"/>
      </tp>
      <tp>
        <v>1.236</v>
        <stp/>
        <stp>##V3_BDPV12</stp>
        <stp>EURUSD Curncy</stp>
        <stp>LAST_PRICE</stp>
        <stp>[Crispin Spreadsheet.xlsx]OEI!R637C13</stp>
        <tr r="M637" s="2"/>
      </tp>
      <tp>
        <v>1.236</v>
        <stp/>
        <stp>##V3_BDPV12</stp>
        <stp>EURUSD Curncy</stp>
        <stp>LAST_PRICE</stp>
        <stp>[Crispin Spreadsheet.xlsx]OEI!R630C13</stp>
        <tr r="M630" s="2"/>
      </tp>
      <tp>
        <v>1.236</v>
        <stp/>
        <stp>##V3_BDPV12</stp>
        <stp>EURUSD Curncy</stp>
        <stp>LAST_PRICE</stp>
        <stp>[Crispin Spreadsheet.xlsx]OEI!R631C13</stp>
        <tr r="M631" s="2"/>
      </tp>
      <tp>
        <v>1.236</v>
        <stp/>
        <stp>##V3_BDPV12</stp>
        <stp>EURUSD Curncy</stp>
        <stp>LAST_PRICE</stp>
        <stp>[Crispin Spreadsheet.xlsx]OEI!R632C13</stp>
        <tr r="M632" s="2"/>
      </tp>
      <tp>
        <v>1.236</v>
        <stp/>
        <stp>##V3_BDPV12</stp>
        <stp>EURUSD Curncy</stp>
        <stp>LAST_PRICE</stp>
        <stp>[Crispin Spreadsheet.xlsx]OEI!R633C13</stp>
        <tr r="M633" s="2"/>
      </tp>
      <tp>
        <v>1.236</v>
        <stp/>
        <stp>##V3_BDPV12</stp>
        <stp>EURUSD Curncy</stp>
        <stp>LAST_PRICE</stp>
        <stp>[Crispin Spreadsheet.xlsx]OEI!R628C13</stp>
        <tr r="M628" s="2"/>
      </tp>
      <tp>
        <v>1.236</v>
        <stp/>
        <stp>##V3_BDPV12</stp>
        <stp>EURUSD Curncy</stp>
        <stp>LAST_PRICE</stp>
        <stp>[Crispin Spreadsheet.xlsx]OEI!R629C13</stp>
        <tr r="M629" s="2"/>
      </tp>
      <tp>
        <v>1.236</v>
        <stp/>
        <stp>##V3_BDPV12</stp>
        <stp>EURUSD Curncy</stp>
        <stp>LAST_PRICE</stp>
        <stp>[Crispin Spreadsheet.xlsx]OEI!R624C13</stp>
        <tr r="M624" s="2"/>
      </tp>
      <tp>
        <v>1.236</v>
        <stp/>
        <stp>##V3_BDPV12</stp>
        <stp>EURUSD Curncy</stp>
        <stp>LAST_PRICE</stp>
        <stp>[Crispin Spreadsheet.xlsx]OEI!R625C13</stp>
        <tr r="M625" s="2"/>
      </tp>
      <tp>
        <v>1.236</v>
        <stp/>
        <stp>##V3_BDPV12</stp>
        <stp>EURUSD Curncy</stp>
        <stp>LAST_PRICE</stp>
        <stp>[Crispin Spreadsheet.xlsx]OEI!R626C13</stp>
        <tr r="M626" s="2"/>
      </tp>
      <tp>
        <v>1.236</v>
        <stp/>
        <stp>##V3_BDPV12</stp>
        <stp>EURUSD Curncy</stp>
        <stp>LAST_PRICE</stp>
        <stp>[Crispin Spreadsheet.xlsx]OEI!R627C13</stp>
        <tr r="M627" s="2"/>
      </tp>
      <tp>
        <v>1.236</v>
        <stp/>
        <stp>##V3_BDPV12</stp>
        <stp>EURUSD Curncy</stp>
        <stp>LAST_PRICE</stp>
        <stp>[Crispin Spreadsheet.xlsx]OEI!R620C13</stp>
        <tr r="M620" s="2"/>
      </tp>
      <tp>
        <v>1.236</v>
        <stp/>
        <stp>##V3_BDPV12</stp>
        <stp>EURUSD Curncy</stp>
        <stp>LAST_PRICE</stp>
        <stp>[Crispin Spreadsheet.xlsx]OEI!R621C13</stp>
        <tr r="M621" s="2"/>
      </tp>
      <tp>
        <v>1.236</v>
        <stp/>
        <stp>##V3_BDPV12</stp>
        <stp>EURUSD Curncy</stp>
        <stp>LAST_PRICE</stp>
        <stp>[Crispin Spreadsheet.xlsx]OEI!R622C13</stp>
        <tr r="M622" s="2"/>
      </tp>
      <tp>
        <v>1.236</v>
        <stp/>
        <stp>##V3_BDPV12</stp>
        <stp>EURUSD Curncy</stp>
        <stp>LAST_PRICE</stp>
        <stp>[Crispin Spreadsheet.xlsx]OEI!R623C13</stp>
        <tr r="M623" s="2"/>
      </tp>
      <tp>
        <v>1.236</v>
        <stp/>
        <stp>##V3_BDPV12</stp>
        <stp>EURUSD Curncy</stp>
        <stp>LAST_PRICE</stp>
        <stp>[Crispin Spreadsheet.xlsx]OEI!R658C13</stp>
        <tr r="M658" s="2"/>
      </tp>
      <tp>
        <v>1.236</v>
        <stp/>
        <stp>##V3_BDPV12</stp>
        <stp>EURUSD Curncy</stp>
        <stp>LAST_PRICE</stp>
        <stp>[Crispin Spreadsheet.xlsx]OEI!R659C13</stp>
        <tr r="M659" s="2"/>
      </tp>
      <tp>
        <v>1.236</v>
        <stp/>
        <stp>##V3_BDPV12</stp>
        <stp>EURUSD Curncy</stp>
        <stp>LAST_PRICE</stp>
        <stp>[Crispin Spreadsheet.xlsx]OEI!R654C13</stp>
        <tr r="M654" s="2"/>
      </tp>
      <tp>
        <v>1.236</v>
        <stp/>
        <stp>##V3_BDPV12</stp>
        <stp>EURUSD Curncy</stp>
        <stp>LAST_PRICE</stp>
        <stp>[Crispin Spreadsheet.xlsx]OEI!R655C13</stp>
        <tr r="M655" s="2"/>
      </tp>
      <tp>
        <v>1.236</v>
        <stp/>
        <stp>##V3_BDPV12</stp>
        <stp>EURUSD Curncy</stp>
        <stp>LAST_PRICE</stp>
        <stp>[Crispin Spreadsheet.xlsx]OEI!R656C13</stp>
        <tr r="M656" s="2"/>
      </tp>
      <tp>
        <v>1.236</v>
        <stp/>
        <stp>##V3_BDPV12</stp>
        <stp>EURUSD Curncy</stp>
        <stp>LAST_PRICE</stp>
        <stp>[Crispin Spreadsheet.xlsx]OEI!R657C13</stp>
        <tr r="M657" s="2"/>
      </tp>
      <tp>
        <v>1.236</v>
        <stp/>
        <stp>##V3_BDPV12</stp>
        <stp>EURUSD Curncy</stp>
        <stp>LAST_PRICE</stp>
        <stp>[Crispin Spreadsheet.xlsx]OEI!R650C13</stp>
        <tr r="M650" s="2"/>
      </tp>
      <tp>
        <v>1.236</v>
        <stp/>
        <stp>##V3_BDPV12</stp>
        <stp>EURUSD Curncy</stp>
        <stp>LAST_PRICE</stp>
        <stp>[Crispin Spreadsheet.xlsx]OEI!R651C13</stp>
        <tr r="M651" s="2"/>
      </tp>
      <tp>
        <v>1.236</v>
        <stp/>
        <stp>##V3_BDPV12</stp>
        <stp>EURUSD Curncy</stp>
        <stp>LAST_PRICE</stp>
        <stp>[Crispin Spreadsheet.xlsx]OEI!R652C13</stp>
        <tr r="M652" s="2"/>
      </tp>
      <tp>
        <v>1.236</v>
        <stp/>
        <stp>##V3_BDPV12</stp>
        <stp>EURUSD Curncy</stp>
        <stp>LAST_PRICE</stp>
        <stp>[Crispin Spreadsheet.xlsx]OEI!R653C13</stp>
        <tr r="M653" s="2"/>
      </tp>
      <tp>
        <v>1.236</v>
        <stp/>
        <stp>##V3_BDPV12</stp>
        <stp>EURUSD Curncy</stp>
        <stp>LAST_PRICE</stp>
        <stp>[Crispin Spreadsheet.xlsx]OEI!R648C13</stp>
        <tr r="M648" s="2"/>
      </tp>
      <tp>
        <v>1.236</v>
        <stp/>
        <stp>##V3_BDPV12</stp>
        <stp>EURUSD Curncy</stp>
        <stp>LAST_PRICE</stp>
        <stp>[Crispin Spreadsheet.xlsx]OEI!R649C13</stp>
        <tr r="M649" s="2"/>
      </tp>
      <tp>
        <v>1.236</v>
        <stp/>
        <stp>##V3_BDPV12</stp>
        <stp>EURUSD Curncy</stp>
        <stp>LAST_PRICE</stp>
        <stp>[Crispin Spreadsheet.xlsx]OEI!R644C13</stp>
        <tr r="M644" s="2"/>
      </tp>
      <tp>
        <v>1.236</v>
        <stp/>
        <stp>##V3_BDPV12</stp>
        <stp>EURUSD Curncy</stp>
        <stp>LAST_PRICE</stp>
        <stp>[Crispin Spreadsheet.xlsx]OEI!R645C13</stp>
        <tr r="M645" s="2"/>
      </tp>
      <tp>
        <v>1.236</v>
        <stp/>
        <stp>##V3_BDPV12</stp>
        <stp>EURUSD Curncy</stp>
        <stp>LAST_PRICE</stp>
        <stp>[Crispin Spreadsheet.xlsx]OEI!R646C13</stp>
        <tr r="M646" s="2"/>
      </tp>
      <tp>
        <v>1.236</v>
        <stp/>
        <stp>##V3_BDPV12</stp>
        <stp>EURUSD Curncy</stp>
        <stp>LAST_PRICE</stp>
        <stp>[Crispin Spreadsheet.xlsx]OEI!R647C13</stp>
        <tr r="M647" s="2"/>
      </tp>
      <tp>
        <v>1.236</v>
        <stp/>
        <stp>##V3_BDPV12</stp>
        <stp>EURUSD Curncy</stp>
        <stp>LAST_PRICE</stp>
        <stp>[Crispin Spreadsheet.xlsx]OEI!R640C13</stp>
        <tr r="M640" s="2"/>
      </tp>
      <tp>
        <v>1.236</v>
        <stp/>
        <stp>##V3_BDPV12</stp>
        <stp>EURUSD Curncy</stp>
        <stp>LAST_PRICE</stp>
        <stp>[Crispin Spreadsheet.xlsx]OEI!R641C13</stp>
        <tr r="M641" s="2"/>
      </tp>
      <tp>
        <v>1.236</v>
        <stp/>
        <stp>##V3_BDPV12</stp>
        <stp>EURUSD Curncy</stp>
        <stp>LAST_PRICE</stp>
        <stp>[Crispin Spreadsheet.xlsx]OEI!R642C13</stp>
        <tr r="M642" s="2"/>
      </tp>
      <tp>
        <v>1.236</v>
        <stp/>
        <stp>##V3_BDPV12</stp>
        <stp>EURUSD Curncy</stp>
        <stp>LAST_PRICE</stp>
        <stp>[Crispin Spreadsheet.xlsx]OEI!R643C13</stp>
        <tr r="M643" s="2"/>
      </tp>
      <tp>
        <v>1.236</v>
        <stp/>
        <stp>##V3_BDPV12</stp>
        <stp>EURUSD Curncy</stp>
        <stp>LAST_PRICE</stp>
        <stp>[Crispin Spreadsheet.xlsx]OEI!R678C13</stp>
        <tr r="M678" s="2"/>
      </tp>
      <tp>
        <v>1.236</v>
        <stp/>
        <stp>##V3_BDPV12</stp>
        <stp>EURUSD Curncy</stp>
        <stp>LAST_PRICE</stp>
        <stp>[Crispin Spreadsheet.xlsx]OEI!R679C13</stp>
        <tr r="M679" s="2"/>
      </tp>
      <tp>
        <v>1.236</v>
        <stp/>
        <stp>##V3_BDPV12</stp>
        <stp>EURUSD Curncy</stp>
        <stp>LAST_PRICE</stp>
        <stp>[Crispin Spreadsheet.xlsx]OEI!R674C13</stp>
        <tr r="M674" s="2"/>
      </tp>
      <tp>
        <v>1.236</v>
        <stp/>
        <stp>##V3_BDPV12</stp>
        <stp>EURUSD Curncy</stp>
        <stp>LAST_PRICE</stp>
        <stp>[Crispin Spreadsheet.xlsx]OEI!R675C13</stp>
        <tr r="M675" s="2"/>
      </tp>
      <tp>
        <v>1.236</v>
        <stp/>
        <stp>##V3_BDPV12</stp>
        <stp>EURUSD Curncy</stp>
        <stp>LAST_PRICE</stp>
        <stp>[Crispin Spreadsheet.xlsx]OEI!R676C13</stp>
        <tr r="M676" s="2"/>
      </tp>
      <tp>
        <v>1.236</v>
        <stp/>
        <stp>##V3_BDPV12</stp>
        <stp>EURUSD Curncy</stp>
        <stp>LAST_PRICE</stp>
        <stp>[Crispin Spreadsheet.xlsx]OEI!R677C13</stp>
        <tr r="M677" s="2"/>
      </tp>
      <tp>
        <v>1.236</v>
        <stp/>
        <stp>##V3_BDPV12</stp>
        <stp>EURUSD Curncy</stp>
        <stp>LAST_PRICE</stp>
        <stp>[Crispin Spreadsheet.xlsx]OEI!R670C13</stp>
        <tr r="M670" s="2"/>
      </tp>
      <tp>
        <v>1.236</v>
        <stp/>
        <stp>##V3_BDPV12</stp>
        <stp>EURUSD Curncy</stp>
        <stp>LAST_PRICE</stp>
        <stp>[Crispin Spreadsheet.xlsx]OEI!R671C13</stp>
        <tr r="M671" s="2"/>
      </tp>
      <tp>
        <v>1.236</v>
        <stp/>
        <stp>##V3_BDPV12</stp>
        <stp>EURUSD Curncy</stp>
        <stp>LAST_PRICE</stp>
        <stp>[Crispin Spreadsheet.xlsx]OEI!R672C13</stp>
        <tr r="M672" s="2"/>
      </tp>
      <tp>
        <v>1.236</v>
        <stp/>
        <stp>##V3_BDPV12</stp>
        <stp>EURUSD Curncy</stp>
        <stp>LAST_PRICE</stp>
        <stp>[Crispin Spreadsheet.xlsx]OEI!R673C13</stp>
        <tr r="M673" s="2"/>
      </tp>
      <tp>
        <v>1.236</v>
        <stp/>
        <stp>##V3_BDPV12</stp>
        <stp>EURUSD Curncy</stp>
        <stp>LAST_PRICE</stp>
        <stp>[Crispin Spreadsheet.xlsx]OEI!R668C13</stp>
        <tr r="M668" s="2"/>
      </tp>
      <tp>
        <v>1.236</v>
        <stp/>
        <stp>##V3_BDPV12</stp>
        <stp>EURUSD Curncy</stp>
        <stp>LAST_PRICE</stp>
        <stp>[Crispin Spreadsheet.xlsx]OEI!R669C13</stp>
        <tr r="M669" s="2"/>
      </tp>
      <tp>
        <v>1.236</v>
        <stp/>
        <stp>##V3_BDPV12</stp>
        <stp>EURUSD Curncy</stp>
        <stp>LAST_PRICE</stp>
        <stp>[Crispin Spreadsheet.xlsx]OEI!R664C13</stp>
        <tr r="M664" s="2"/>
      </tp>
      <tp>
        <v>1.236</v>
        <stp/>
        <stp>##V3_BDPV12</stp>
        <stp>EURUSD Curncy</stp>
        <stp>LAST_PRICE</stp>
        <stp>[Crispin Spreadsheet.xlsx]OEI!R665C13</stp>
        <tr r="M665" s="2"/>
      </tp>
      <tp>
        <v>1.236</v>
        <stp/>
        <stp>##V3_BDPV12</stp>
        <stp>EURUSD Curncy</stp>
        <stp>LAST_PRICE</stp>
        <stp>[Crispin Spreadsheet.xlsx]OEI!R666C13</stp>
        <tr r="M666" s="2"/>
      </tp>
      <tp>
        <v>1.236</v>
        <stp/>
        <stp>##V3_BDPV12</stp>
        <stp>EURUSD Curncy</stp>
        <stp>LAST_PRICE</stp>
        <stp>[Crispin Spreadsheet.xlsx]OEI!R667C13</stp>
        <tr r="M667" s="2"/>
      </tp>
      <tp>
        <v>1.236</v>
        <stp/>
        <stp>##V3_BDPV12</stp>
        <stp>EURUSD Curncy</stp>
        <stp>LAST_PRICE</stp>
        <stp>[Crispin Spreadsheet.xlsx]OEI!R660C13</stp>
        <tr r="M660" s="2"/>
      </tp>
      <tp>
        <v>1.236</v>
        <stp/>
        <stp>##V3_BDPV12</stp>
        <stp>EURUSD Curncy</stp>
        <stp>LAST_PRICE</stp>
        <stp>[Crispin Spreadsheet.xlsx]OEI!R661C13</stp>
        <tr r="M661" s="2"/>
      </tp>
      <tp>
        <v>1.236</v>
        <stp/>
        <stp>##V3_BDPV12</stp>
        <stp>EURUSD Curncy</stp>
        <stp>LAST_PRICE</stp>
        <stp>[Crispin Spreadsheet.xlsx]OEI!R662C13</stp>
        <tr r="M662" s="2"/>
      </tp>
      <tp>
        <v>1.236</v>
        <stp/>
        <stp>##V3_BDPV12</stp>
        <stp>EURUSD Curncy</stp>
        <stp>LAST_PRICE</stp>
        <stp>[Crispin Spreadsheet.xlsx]OEI!R663C13</stp>
        <tr r="M663" s="2"/>
      </tp>
      <tp>
        <v>1.236</v>
        <stp/>
        <stp>##V3_BDPV12</stp>
        <stp>EURUSD Curncy</stp>
        <stp>LAST_PRICE</stp>
        <stp>[Crispin Spreadsheet.xlsx]OEI!R698C13</stp>
        <tr r="M698" s="2"/>
      </tp>
      <tp>
        <v>1.236</v>
        <stp/>
        <stp>##V3_BDPV12</stp>
        <stp>EURUSD Curncy</stp>
        <stp>LAST_PRICE</stp>
        <stp>[Crispin Spreadsheet.xlsx]OEI!R699C13</stp>
        <tr r="M699" s="2"/>
      </tp>
      <tp>
        <v>1.236</v>
        <stp/>
        <stp>##V3_BDPV12</stp>
        <stp>EURUSD Curncy</stp>
        <stp>LAST_PRICE</stp>
        <stp>[Crispin Spreadsheet.xlsx]OEI!R694C13</stp>
        <tr r="M694" s="2"/>
      </tp>
      <tp>
        <v>1.236</v>
        <stp/>
        <stp>##V3_BDPV12</stp>
        <stp>EURUSD Curncy</stp>
        <stp>LAST_PRICE</stp>
        <stp>[Crispin Spreadsheet.xlsx]OEI!R695C13</stp>
        <tr r="M695" s="2"/>
      </tp>
      <tp>
        <v>1.236</v>
        <stp/>
        <stp>##V3_BDPV12</stp>
        <stp>EURUSD Curncy</stp>
        <stp>LAST_PRICE</stp>
        <stp>[Crispin Spreadsheet.xlsx]OEI!R696C13</stp>
        <tr r="M696" s="2"/>
      </tp>
      <tp>
        <v>1.236</v>
        <stp/>
        <stp>##V3_BDPV12</stp>
        <stp>EURUSD Curncy</stp>
        <stp>LAST_PRICE</stp>
        <stp>[Crispin Spreadsheet.xlsx]OEI!R697C13</stp>
        <tr r="M697" s="2"/>
      </tp>
      <tp>
        <v>1.236</v>
        <stp/>
        <stp>##V3_BDPV12</stp>
        <stp>EURUSD Curncy</stp>
        <stp>LAST_PRICE</stp>
        <stp>[Crispin Spreadsheet.xlsx]OEI!R690C13</stp>
        <tr r="M690" s="2"/>
      </tp>
      <tp>
        <v>1.236</v>
        <stp/>
        <stp>##V3_BDPV12</stp>
        <stp>EURUSD Curncy</stp>
        <stp>LAST_PRICE</stp>
        <stp>[Crispin Spreadsheet.xlsx]OEI!R691C13</stp>
        <tr r="M691" s="2"/>
      </tp>
      <tp>
        <v>1.236</v>
        <stp/>
        <stp>##V3_BDPV12</stp>
        <stp>EURUSD Curncy</stp>
        <stp>LAST_PRICE</stp>
        <stp>[Crispin Spreadsheet.xlsx]OEI!R692C13</stp>
        <tr r="M692" s="2"/>
      </tp>
      <tp>
        <v>1.236</v>
        <stp/>
        <stp>##V3_BDPV12</stp>
        <stp>EURUSD Curncy</stp>
        <stp>LAST_PRICE</stp>
        <stp>[Crispin Spreadsheet.xlsx]OEI!R693C13</stp>
        <tr r="M693" s="2"/>
      </tp>
      <tp>
        <v>1.236</v>
        <stp/>
        <stp>##V3_BDPV12</stp>
        <stp>EURUSD Curncy</stp>
        <stp>LAST_PRICE</stp>
        <stp>[Crispin Spreadsheet.xlsx]OEI!R688C13</stp>
        <tr r="M688" s="2"/>
      </tp>
      <tp>
        <v>1.236</v>
        <stp/>
        <stp>##V3_BDPV12</stp>
        <stp>EURUSD Curncy</stp>
        <stp>LAST_PRICE</stp>
        <stp>[Crispin Spreadsheet.xlsx]OEI!R689C13</stp>
        <tr r="M689" s="2"/>
      </tp>
      <tp>
        <v>1.236</v>
        <stp/>
        <stp>##V3_BDPV12</stp>
        <stp>EURUSD Curncy</stp>
        <stp>LAST_PRICE</stp>
        <stp>[Crispin Spreadsheet.xlsx]OEI!R684C13</stp>
        <tr r="M684" s="2"/>
      </tp>
      <tp>
        <v>1.236</v>
        <stp/>
        <stp>##V3_BDPV12</stp>
        <stp>EURUSD Curncy</stp>
        <stp>LAST_PRICE</stp>
        <stp>[Crispin Spreadsheet.xlsx]OEI!R685C13</stp>
        <tr r="M685" s="2"/>
      </tp>
      <tp>
        <v>1.236</v>
        <stp/>
        <stp>##V3_BDPV12</stp>
        <stp>EURUSD Curncy</stp>
        <stp>LAST_PRICE</stp>
        <stp>[Crispin Spreadsheet.xlsx]OEI!R686C13</stp>
        <tr r="M686" s="2"/>
      </tp>
      <tp>
        <v>1.236</v>
        <stp/>
        <stp>##V3_BDPV12</stp>
        <stp>EURUSD Curncy</stp>
        <stp>LAST_PRICE</stp>
        <stp>[Crispin Spreadsheet.xlsx]OEI!R687C13</stp>
        <tr r="M687" s="2"/>
      </tp>
      <tp>
        <v>1.236</v>
        <stp/>
        <stp>##V3_BDPV12</stp>
        <stp>EURUSD Curncy</stp>
        <stp>LAST_PRICE</stp>
        <stp>[Crispin Spreadsheet.xlsx]OEI!R680C13</stp>
        <tr r="M680" s="2"/>
      </tp>
      <tp>
        <v>1.236</v>
        <stp/>
        <stp>##V3_BDPV12</stp>
        <stp>EURUSD Curncy</stp>
        <stp>LAST_PRICE</stp>
        <stp>[Crispin Spreadsheet.xlsx]OEI!R681C13</stp>
        <tr r="M681" s="2"/>
      </tp>
      <tp>
        <v>1.236</v>
        <stp/>
        <stp>##V3_BDPV12</stp>
        <stp>EURUSD Curncy</stp>
        <stp>LAST_PRICE</stp>
        <stp>[Crispin Spreadsheet.xlsx]OEI!R682C13</stp>
        <tr r="M682" s="2"/>
      </tp>
      <tp>
        <v>1.236</v>
        <stp/>
        <stp>##V3_BDPV12</stp>
        <stp>EURUSD Curncy</stp>
        <stp>LAST_PRICE</stp>
        <stp>[Crispin Spreadsheet.xlsx]OEI!R683C13</stp>
        <tr r="M683" s="2"/>
      </tp>
      <tp>
        <v>1.236</v>
        <stp/>
        <stp>##V3_BDPV12</stp>
        <stp>EURUSD Curncy</stp>
        <stp>LAST_PRICE</stp>
        <stp>[Crispin Spreadsheet.xlsx]OEI!R189C13</stp>
        <tr r="M189" s="2"/>
      </tp>
      <tp>
        <v>1.236</v>
        <stp/>
        <stp>##V3_BDPV12</stp>
        <stp>EURUSD Curncy</stp>
        <stp>LAST_PRICE</stp>
        <stp>[Crispin Spreadsheet.xlsx]OEI!R325C13</stp>
        <tr r="M325" s="2"/>
      </tp>
      <tp>
        <v>1.236</v>
        <stp/>
        <stp>##V3_BDPV12</stp>
        <stp>EURUSD Curncy</stp>
        <stp>LAST_PRICE</stp>
        <stp>[Crispin Spreadsheet.xlsx]OEI!R213C13</stp>
        <tr r="M213" s="2"/>
      </tp>
      <tp>
        <v>1.236</v>
        <stp/>
        <stp>##V3_BDPV12</stp>
        <stp>EURUSD Curncy</stp>
        <stp>LAST_PRICE</stp>
        <stp>[Crispin Spreadsheet.xlsx]OEI!R801C13</stp>
        <tr r="M801" s="2"/>
      </tp>
      <tp>
        <v>1.236</v>
        <stp/>
        <stp>##V3_BDPV12</stp>
        <stp>EURUSD Curncy</stp>
        <stp>LAST_PRICE</stp>
        <stp>[Crispin Spreadsheet.xlsx]OEI!R802C13</stp>
        <tr r="M802" s="2"/>
      </tp>
      <tp t="s">
        <v>SEK</v>
        <stp/>
        <stp>##V3_BDPV12</stp>
        <stp>ERICB SS Equity</stp>
        <stp>CRNCY</stp>
        <stp>[Crispin Spreadsheet.xlsx]OEI!R368C4</stp>
        <tr r="D368" s="2"/>
      </tp>
      <tp t="s">
        <v>USD</v>
        <stp/>
        <stp>##V3_BDPV12</stp>
        <stp>FWONK US Equity</stp>
        <stp>CRNCY</stp>
        <stp>[Crispin Spreadsheet.xlsx]OEI!R655C4</stp>
        <tr r="D655" s="2"/>
      </tp>
      <tp>
        <v>208.7</v>
        <stp/>
        <stp>##V3_BDPV12</stp>
        <stp>INTU LN Equity</stp>
        <stp>PX_YEST_CLOSE</stp>
        <stp>[Crispin Spreadsheet.xlsx]OEI!R483C6</stp>
        <tr r="F483" s="2"/>
      </tp>
      <tp>
        <v>63.24</v>
        <stp/>
        <stp>##V3_BDPV12</stp>
        <stp>LAMR US Equity</stp>
        <stp>PX_YEST_CLOSE</stp>
        <stp>[Crispin Spreadsheet.xlsx]OEI!R767C6</stp>
        <tr r="F767" s="2"/>
      </tp>
      <tp>
        <v>455</v>
        <stp/>
        <stp>##V3_BDPV12</stp>
        <stp>SOPH LN Equity</stp>
        <stp>PX_YEST_CLOSE</stp>
        <stp>[Crispin Spreadsheet.xlsx]OEI!R557C6</stp>
        <tr r="F557" s="2"/>
      </tp>
      <tp>
        <v>120.42</v>
        <stp/>
        <stp>##V3_BDPV12</stp>
        <stp>RACE US Equity</stp>
        <stp>PX_YEST_CLOSE</stp>
        <stp>[Crispin Spreadsheet.xlsx]OEI!R629C6</stp>
        <tr r="F629" s="2"/>
      </tp>
      <tp t="s">
        <v>SEK</v>
        <stp/>
        <stp>##V3_BDPV12</stp>
        <stp>ENRO SS Equity</stp>
        <stp>CRNCY</stp>
        <stp>[Crispin Spreadsheet.xlsx]OEI!R356C4</stp>
        <tr r="D356" s="2"/>
      </tp>
      <tp t="s">
        <v>USD</v>
        <stp/>
        <stp>##V3_BDPV12</stp>
        <stp>NLSN US Equity</stp>
        <stp>CRNCY</stp>
        <stp>[Crispin Spreadsheet.xlsx]OEI!R667C4</stp>
        <tr r="D667" s="2"/>
      </tp>
      <tp t="s">
        <v>CHF</v>
        <stp/>
        <stp>##V3_BDPV12</stp>
        <stp>NESN SW Equity</stp>
        <stp>CRNCY</stp>
        <stp>[Crispin Spreadsheet.xlsx]OEI!R383C4</stp>
        <tr r="D383" s="2"/>
      </tp>
      <tp t="s">
        <v>EUR</v>
        <stp/>
        <stp>##V3_BDPV12</stp>
        <stp>CNHI IM Equity</stp>
        <stp>CRNCY</stp>
        <stp>[Crispin Spreadsheet.xlsx]OEI!R222C4</stp>
        <tr r="D222" s="2"/>
      </tp>
      <tp t="s">
        <v>GBp</v>
        <stp/>
        <stp>##V3_BDPV12</stp>
        <stp>TALK LN Equity</stp>
        <stp>CRNCY</stp>
        <stp>[Crispin Spreadsheet.xlsx]OEI!R565C4</stp>
        <tr r="D565" s="2"/>
      </tp>
      <tp>
        <v>207</v>
        <stp/>
        <stp>##V3_BDPV12</stp>
        <stp>BARC LN Equity</stp>
        <stp>PX_YEST_CLOSE</stp>
        <stp>[Crispin Spreadsheet.xlsx]OEI!R415C6</stp>
        <tr r="F415" s="2"/>
      </tp>
      <tp>
        <v>1544.5</v>
        <stp/>
        <stp>##V3_BDPV12</stp>
        <stp>7202 JT Equity</stp>
        <stp>LAST_PRICE</stp>
        <stp>[Crispin Spreadsheet.xlsx]OEI!R251C7</stp>
        <tr r="G251" s="2"/>
      </tp>
      <tp>
        <v>25695</v>
        <stp/>
        <stp>##V3_BDPV12</stp>
        <stp>6954 JT Equity</stp>
        <stp>LAST_PRICE</stp>
        <stp>[Crispin Spreadsheet.xlsx]OEI!R247C7</stp>
        <tr r="G247" s="2"/>
      </tp>
      <tp>
        <v>2455</v>
        <stp/>
        <stp>##V3_BDPV12</stp>
        <stp>8801 JT Equity</stp>
        <stp>LAST_PRICE</stp>
        <stp>[Crispin Spreadsheet.xlsx]OEI!R262C7</stp>
        <tr r="G262" s="2"/>
      </tp>
      <tp>
        <v>566</v>
        <stp/>
        <stp>##V3_BDPV12</stp>
        <stp>BA/ LN Equity</stp>
        <stp>LAST_PRICE</stp>
        <stp>[Crispin Spreadsheet.xlsx]OEI!R413C7</stp>
        <tr r="G413" s="2"/>
      </tp>
      <tp>
        <v>36.840000000000003</v>
        <stp/>
        <stp>##V3_BDPV12</stp>
        <stp>SLCE3 BS Equity</stp>
        <stp>PX_YEST_CLOSE</stp>
        <stp>[Crispin Spreadsheet.xlsx]OEI!R42C6</stp>
        <tr r="F42" s="2"/>
      </tp>
      <tp>
        <v>40.090000000000003</v>
        <stp/>
        <stp>##V3_BDPV12</stp>
        <stp>KNEBV FH Equity</stp>
        <stp>PX_YEST_CLOSE</stp>
        <stp>[Crispin Spreadsheet.xlsx]OEI!R70C6</stp>
        <tr r="F70" s="2"/>
      </tp>
      <tp>
        <v>4.9114000000000004</v>
        <stp/>
        <stp>##V3_BDPV12</stp>
        <stp>EURTRY Curncy</stp>
        <stp>LAST_PRICE</stp>
        <stp>[Crispin Spreadsheet.xlsx]OEI!R394C13</stp>
        <tr r="M394" s="2"/>
      </tp>
      <tp t="s">
        <v>GBp</v>
        <stp/>
        <stp>##V3_BDPV12</stp>
        <stp>ISAT LN Equity</stp>
        <stp>CRNCY</stp>
        <stp>[Crispin Spreadsheet.xlsx]OEI!R479C4</stp>
        <tr r="D479" s="2"/>
      </tp>
      <tp t="s">
        <v>GBp</v>
        <stp/>
        <stp>##V3_BDPV12</stp>
        <stp>CLNR LN Equity</stp>
        <stp>CRNCY</stp>
        <stp>[Crispin Spreadsheet.xlsx]OEI!R436C4</stp>
        <tr r="D436" s="2"/>
      </tp>
      <tp>
        <v>81.099999999999994</v>
        <stp/>
        <stp>##V3_BDPV12</stp>
        <stp>LULU US Equity</stp>
        <stp>PX_YEST_CLOSE</stp>
        <stp>[Crispin Spreadsheet.xlsx]OEI!R657C6</stp>
        <tr r="F657" s="2"/>
      </tp>
      <tp>
        <v>1223</v>
        <stp/>
        <stp>##V3_BDPV12</stp>
        <stp>ALIV SS Equity</stp>
        <stp>PX_YEST_CLOSE</stp>
        <stp>[Crispin Spreadsheet.xlsx]OEI!R352C6</stp>
        <tr r="F352" s="2"/>
      </tp>
      <tp>
        <v>184.83</v>
        <stp/>
        <stp>##V3_BDPV12</stp>
        <stp>PANW US Equity</stp>
        <stp>PX_YEST_CLOSE</stp>
        <stp>[Crispin Spreadsheet.xlsx]OEI!R675C6</stp>
        <tr r="F675" s="2"/>
      </tp>
      <tp>
        <v>3.2500000000000001E-2</v>
        <stp/>
        <stp>##V3_BDPV12</stp>
        <stp>TSTR LN Equity</stp>
        <stp>PX_YEST_CLOSE</stp>
        <stp>[Crispin Spreadsheet.xlsx]OEI!R572C6</stp>
        <tr r="F572" s="2"/>
      </tp>
      <tp>
        <v>22.6</v>
        <stp/>
        <stp>##V3_BDPV12</stp>
        <stp>OTPD LI Equity</stp>
        <stp>PX_YEST_CLOSE</stp>
        <stp>[Crispin Spreadsheet.xlsx]OEI!R511C6</stp>
        <tr r="F511" s="2"/>
      </tp>
      <tp t="s">
        <v>GBp</v>
        <stp/>
        <stp>##V3_BDPV12</stp>
        <stp>PSON LN Equity</stp>
        <stp>CRNCY</stp>
        <stp>[Crispin Spreadsheet.xlsx]OEI!R517C4</stp>
        <tr r="D517" s="2"/>
      </tp>
      <tp>
        <v>328.27</v>
        <stp/>
        <stp>##V3_BDPV12</stp>
        <stp>CACC US Equity</stp>
        <stp>PX_YEST_CLOSE</stp>
        <stp>[Crispin Spreadsheet.xlsx]OEI!R618C6</stp>
        <tr r="F618" s="2"/>
      </tp>
      <tp>
        <v>2545</v>
        <stp/>
        <stp>##V3_BDPV12</stp>
        <stp>7181 JT Equity</stp>
        <stp>LAST_PRICE</stp>
        <stp>[Crispin Spreadsheet.xlsx]OEI!R253C7</stp>
        <tr r="G253" s="2"/>
      </tp>
      <tp>
        <v>14060</v>
        <stp/>
        <stp>##V3_BDPV12</stp>
        <stp>6981 JT Equity</stp>
        <stp>LAST_PRICE</stp>
        <stp>[Crispin Spreadsheet.xlsx]OEI!R263C7</stp>
        <tr r="G263" s="2"/>
      </tp>
      <tp>
        <v>10000</v>
        <stp/>
        <stp>##V3_BDPV12</stp>
        <stp>6963 JT Equity</stp>
        <stp>LAST_PRICE</stp>
        <stp>[Crispin Spreadsheet.xlsx]OEI!R271C7</stp>
        <tr r="G271" s="2"/>
      </tp>
      <tp>
        <v>1252</v>
        <stp/>
        <stp>##V3_BDPV12</stp>
        <stp>6113 JT Equity</stp>
        <stp>LAST_PRICE</stp>
        <stp>[Crispin Spreadsheet.xlsx]OEI!R241C7</stp>
        <tr r="G241" s="2"/>
      </tp>
      <tp>
        <v>195</v>
        <stp/>
        <stp>##V3_BDPV12</stp>
        <stp>6740 JT Equity</stp>
        <stp>LAST_PRICE</stp>
        <stp>[Crispin Spreadsheet.xlsx]OEI!R252C7</stp>
        <tr r="G252" s="2"/>
      </tp>
      <tp>
        <v>4685</v>
        <stp/>
        <stp>##V3_BDPV12</stp>
        <stp>9684 JT Equity</stp>
        <stp>LAST_PRICE</stp>
        <stp>[Crispin Spreadsheet.xlsx]OEI!R786C7</stp>
        <tr r="G786" s="2"/>
      </tp>
      <tp>
        <v>1716</v>
        <stp/>
        <stp>##V3_BDPV12</stp>
        <stp>8802 JT Equity</stp>
        <stp>LAST_PRICE</stp>
        <stp>[Crispin Spreadsheet.xlsx]OEI!R260C7</stp>
        <tr r="G260" s="2"/>
      </tp>
      <tp>
        <v>4.79</v>
        <stp/>
        <stp>##V3_BDHV12</stp>
        <stp>NOKIA FH Equity</stp>
        <stp>PX_CLOSE_1D</stp>
        <stp>09/03/2018</stp>
        <stp>09/03/2018</stp>
        <stp>[Crispin Spreadsheet.xlsx]OEI!R73C28</stp>
        <tr r="AB73" s="2"/>
      </tp>
      <tp>
        <v>462.45</v>
        <stp/>
        <stp>##V3_BDPV12</stp>
        <stp>BP/ LN Equity</stp>
        <stp>LAST_PRICE</stp>
        <stp>[Crispin Spreadsheet.xlsx]OEI!R420C7</stp>
        <tr r="G420" s="2"/>
      </tp>
      <tp>
        <v>24.38</v>
        <stp/>
        <stp>##V3_BDPV12</stp>
        <stp>UN01 GY Equity</stp>
        <stp>LAST_PRICE</stp>
        <stp>[Crispin Spreadsheet.xlsx]OEI!R180C7</stp>
        <tr r="G180" s="2"/>
      </tp>
      <tp t="s">
        <v>USD</v>
        <stp/>
        <stp>##V3_BDPV12</stp>
        <stp>CRUS US Equity</stp>
        <stp>CRNCY</stp>
        <stp>[Crispin Spreadsheet.xlsx]OEI!R613C4</stp>
        <tr r="D613" s="2"/>
      </tp>
      <tp>
        <v>71.09</v>
        <stp/>
        <stp>##V3_BDPV12</stp>
        <stp>VSAT US Equity</stp>
        <stp>PX_YEST_CLOSE</stp>
        <stp>[Crispin Spreadsheet.xlsx]OEI!R699C6</stp>
        <tr r="F699" s="2"/>
      </tp>
      <tp>
        <v>58.44</v>
        <stp/>
        <stp>##V3_BDPV12</stp>
        <stp>BAER SW Equity</stp>
        <stp>PX_YEST_CLOSE</stp>
        <stp>[Crispin Spreadsheet.xlsx]OEI!R379C6</stp>
        <tr r="F379" s="2"/>
      </tp>
      <tp>
        <v>3885</v>
        <stp/>
        <stp>##V3_BDPV12</stp>
        <stp>BATS LN Equity</stp>
        <stp>PX_YEST_CLOSE</stp>
        <stp>[Crispin Spreadsheet.xlsx]OEI!R421C6</stp>
        <tr r="F421" s="2"/>
      </tp>
      <tp>
        <v>65.010000000000005</v>
        <stp/>
        <stp>##V3_BDPV12</stp>
        <stp>GGAL US Equity</stp>
        <stp>PX_YEST_CLOSE</stp>
        <stp>[Crispin Spreadsheet.xlsx]OEI!R639C6</stp>
        <tr r="F639" s="2"/>
      </tp>
      <tp>
        <v>228.1</v>
        <stp/>
        <stp>##V3_BDPV12</stp>
        <stp>LONN SW Equity</stp>
        <stp>PX_YEST_CLOSE</stp>
        <stp>[Crispin Spreadsheet.xlsx]OEI!R382C6</stp>
        <tr r="F382" s="2"/>
      </tp>
      <tp>
        <v>334.8</v>
        <stp/>
        <stp>##V3_BDPV12</stp>
        <stp>AUTO LN Equity</stp>
        <stp>PX_YEST_CLOSE</stp>
        <stp>[Crispin Spreadsheet.xlsx]OEI!R411C6</stp>
        <tr r="F411" s="2"/>
      </tp>
      <tp t="s">
        <v>USD</v>
        <stp/>
        <stp>##V3_BDPV12</stp>
        <stp>NLSN US Equity</stp>
        <stp>CRNCY</stp>
        <stp>[Crispin Spreadsheet.xlsx]OEI!R775C4</stp>
        <tr r="D775" s="2"/>
      </tp>
      <tp t="s">
        <v>CHF</v>
        <stp/>
        <stp>##V3_BDPV12</stp>
        <stp>NOVN SW Equity</stp>
        <stp>CRNCY</stp>
        <stp>[Crispin Spreadsheet.xlsx]OEI!R384C4</stp>
        <tr r="D384" s="2"/>
      </tp>
      <tp>
        <v>314</v>
        <stp/>
        <stp>##V3_BDPV12</stp>
        <stp>STVG LN Equity</stp>
        <stp>PX_YEST_CLOSE</stp>
        <stp>[Crispin Spreadsheet.xlsx]OEI!R563C6</stp>
        <tr r="F563" s="2"/>
      </tp>
      <tp t="s">
        <v>EUR</v>
        <stp/>
        <stp>##V3_BDPV12</stp>
        <stp>BAYN GY Equity</stp>
        <stp>CRNCY</stp>
        <stp>[Crispin Spreadsheet.xlsx]OEI!R145C4</stp>
        <tr r="D145" s="2"/>
      </tp>
      <tp t="s">
        <v>GBp</v>
        <stp/>
        <stp>##V3_BDPV12</stp>
        <stp>INCH LN Equity</stp>
        <stp>CRNCY</stp>
        <stp>[Crispin Spreadsheet.xlsx]OEI!R478C4</stp>
        <tr r="D478" s="2"/>
      </tp>
      <tp>
        <v>4369</v>
        <stp/>
        <stp>##V3_BDPV12</stp>
        <stp>3382 JT Equity</stp>
        <stp>LAST_PRICE</stp>
        <stp>[Crispin Spreadsheet.xlsx]OEI!R273C7</stp>
        <tr r="G273" s="2"/>
      </tp>
      <tp>
        <v>15.24</v>
        <stp/>
        <stp>##V3_BDPV12</stp>
        <stp>2823 HK Equity</stp>
        <stp>LAST_PRICE</stp>
        <stp>[Crispin Spreadsheet.xlsx]OEI!R192C7</stp>
        <tr r="G192" s="2"/>
      </tp>
      <tp>
        <v>1565</v>
        <stp/>
        <stp>##V3_BDPV12</stp>
        <stp>1808 JT Equity</stp>
        <stp>LAST_PRICE</stp>
        <stp>[Crispin Spreadsheet.xlsx]OEI!R249C7</stp>
        <tr r="G249" s="2"/>
      </tp>
      <tp>
        <v>851</v>
        <stp/>
        <stp>##V3_BDPV12</stp>
        <stp>7224 JT Equity</stp>
        <stp>LAST_PRICE</stp>
        <stp>[Crispin Spreadsheet.xlsx]OEI!R275C7</stp>
        <tr r="G275" s="2"/>
      </tp>
      <tp>
        <v>501.4</v>
        <stp/>
        <stp>##V3_BDPV12</stp>
        <stp>COLOB DC Equity</stp>
        <stp>PX_YEST_CLOSE</stp>
        <stp>[Crispin Spreadsheet.xlsx]OEI!R59C6</stp>
        <tr r="F59" s="2"/>
      </tp>
      <tp>
        <v>306.7</v>
        <stp/>
        <stp>##V3_BDPV12</stp>
        <stp>NFLX US Equity</stp>
        <stp>PX_YEST_CLOSE</stp>
        <stp>[Crispin Spreadsheet.xlsx]OEI!R665C6</stp>
        <tr r="F665" s="2"/>
      </tp>
      <tp t="s">
        <v>USD</v>
        <stp/>
        <stp>##V3_BDPV12</stp>
        <stp>CRUS US Equity</stp>
        <stp>CRNCY</stp>
        <stp>[Crispin Spreadsheet.xlsx]OEI!R752C4</stp>
        <tr r="D752" s="2"/>
      </tp>
      <tp>
        <v>96.55</v>
        <stp/>
        <stp>##V3_BDPV12</stp>
        <stp>MCHP US Equity</stp>
        <stp>PX_YEST_CLOSE</stp>
        <stp>[Crispin Spreadsheet.xlsx]OEI!R771C6</stp>
        <tr r="F771" s="2"/>
      </tp>
      <tp t="s">
        <v>NOK</v>
        <stp/>
        <stp>##V3_BDPV12</stp>
        <stp>AKERBP NO Equity</stp>
        <stp>CRNCY</stp>
        <stp>[Crispin Spreadsheet.xlsx]OEI!R306C4</stp>
        <tr r="D306" s="2"/>
      </tp>
      <tp t="s">
        <v>SEK</v>
        <stp/>
        <stp>##V3_BDPV12</stp>
        <stp>HEXAB SS Equity</stp>
        <stp>CRNCY</stp>
        <stp>[Crispin Spreadsheet.xlsx]OEI!R359C4</stp>
        <tr r="D359" s="2"/>
      </tp>
      <tp>
        <v>60.04</v>
        <stp/>
        <stp>##V3_BDPV12</stp>
        <stp>MXIM US Equity</stp>
        <stp>PX_YEST_CLOSE</stp>
        <stp>[Crispin Spreadsheet.xlsx]OEI!R770C6</stp>
        <tr r="F770" s="2"/>
      </tp>
      <tp>
        <v>722.5</v>
        <stp/>
        <stp>##V3_BDPV12</stp>
        <stp>PGHN SW Equity</stp>
        <stp>PX_YEST_CLOSE</stp>
        <stp>[Crispin Spreadsheet.xlsx]OEI!R385C6</stp>
        <tr r="F385" s="2"/>
      </tp>
      <tp t="s">
        <v>GBp</v>
        <stp/>
        <stp>##V3_BDPV12</stp>
        <stp>TUNG LN Equity</stp>
        <stp>CRNCY</stp>
        <stp>[Crispin Spreadsheet.xlsx]OEI!R574C4</stp>
        <tr r="D574" s="2"/>
      </tp>
      <tp t="s">
        <v>CHF</v>
        <stp/>
        <stp>##V3_BDPV12</stp>
        <stp>UBSG SW Equity</stp>
        <stp>CRNCY</stp>
        <stp>[Crispin Spreadsheet.xlsx]OEI!R390C4</stp>
        <tr r="D390" s="2"/>
      </tp>
      <tp t="s">
        <v>GBp</v>
        <stp/>
        <stp>##V3_BDPV12</stp>
        <stp>HSBA LN Equity</stp>
        <stp>CRNCY</stp>
        <stp>[Crispin Spreadsheet.xlsx]OEI!R468C4</stp>
        <tr r="D468" s="2"/>
      </tp>
      <tp t="s">
        <v>GBp</v>
        <stp/>
        <stp>##V3_BDPV12</stp>
        <stp>BVIC LN Equity</stp>
        <stp>CRNCY</stp>
        <stp>[Crispin Spreadsheet.xlsx]OEI!R423C4</stp>
        <tr r="D423" s="2"/>
      </tp>
      <tp>
        <v>105.88</v>
        <stp/>
        <stp>##V3_BDPV12</stp>
        <stp>SPLK US Equity</stp>
        <stp>PX_YEST_CLOSE</stp>
        <stp>[Crispin Spreadsheet.xlsx]OEI!R785C6</stp>
        <tr r="F785" s="2"/>
      </tp>
      <tp t="s">
        <v>USD</v>
        <stp/>
        <stp>##V3_BDPV12</stp>
        <stp>AAPL US Equity</stp>
        <stp>CRNCY</stp>
        <stp>[Crispin Spreadsheet.xlsx]OEI!R597C4</stp>
        <tr r="D597" s="2"/>
      </tp>
      <tp t="s">
        <v>CHF</v>
        <stp/>
        <stp>##V3_BDPV12</stp>
        <stp>ZURN SW Equity</stp>
        <stp>CRNCY</stp>
        <stp>[Crispin Spreadsheet.xlsx]OEI!R391C4</stp>
        <tr r="D391" s="2"/>
      </tp>
      <tp>
        <v>138.4</v>
        <stp/>
        <stp>##V3_BDPV12</stp>
        <stp>SECUB SS Equity</stp>
        <stp>PX_YEST_CLOSE</stp>
        <stp>[Crispin Spreadsheet.xlsx]OEI!R363C6</stp>
        <tr r="F363" s="2"/>
      </tp>
      <tp>
        <v>6090</v>
        <stp/>
        <stp>##V3_BDPV12</stp>
        <stp>6383 JT Equity</stp>
        <stp>LAST_PRICE</stp>
        <stp>[Crispin Spreadsheet.xlsx]OEI!R243C7</stp>
        <tr r="G243" s="2"/>
      </tp>
      <tp t="s">
        <v>JPY</v>
        <stp/>
        <stp>##V3_BDPV12</stp>
        <stp>NKA Index</stp>
        <stp>CRNCY</stp>
        <stp>[Crispin Spreadsheet.xlsx]OEI!R238C4</stp>
        <tr r="D238" s="2"/>
      </tp>
      <tp>
        <v>8097</v>
        <stp/>
        <stp>##V3_BDPV12</stp>
        <stp>9984 JT Equity</stp>
        <stp>LAST_PRICE</stp>
        <stp>[Crispin Spreadsheet.xlsx]OEI!R784C7</stp>
        <tr r="G784" s="2"/>
      </tp>
      <tp>
        <v>815</v>
        <stp/>
        <stp>##V3_BDPV12</stp>
        <stp>8848 JT Equity</stp>
        <stp>LAST_PRICE</stp>
        <stp>[Crispin Spreadsheet.xlsx]OEI!R258C7</stp>
        <tr r="G258" s="2"/>
      </tp>
      <tp>
        <v>3.8479999999999999</v>
        <stp/>
        <stp>##V3_BDHV12</stp>
        <stp>AGFB BB Equity</stp>
        <stp>PX_CLOSE_1D</stp>
        <stp>09/03/2018</stp>
        <stp>09/03/2018</stp>
        <stp>[Crispin Spreadsheet.xlsx]OEI!R33C28</stp>
        <tr r="AB33" s="2"/>
      </tp>
      <tp>
        <v>61.49</v>
        <stp/>
        <stp>##V3_BDPV12</stp>
        <stp>REDFTPB GU Equity</stp>
        <stp>PX_YEST_CLOSE</stp>
        <stp>[Crispin Spreadsheet.xlsx]OEI!R189C6</stp>
        <tr r="F189" s="2"/>
      </tp>
      <tp>
        <v>131.5</v>
        <stp/>
        <stp>##V3_BDPV12</stp>
        <stp>AMBUB DC Equity</stp>
        <stp>PX_YEST_CLOSE</stp>
        <stp>[Crispin Spreadsheet.xlsx]OEI!R58C6</stp>
        <tr r="F58" s="2"/>
      </tp>
      <tp>
        <v>1286</v>
        <stp/>
        <stp>##V3_BDHV12</stp>
        <stp>JLT LN  Equity</stp>
        <stp>PX_CLOSE_1D</stp>
        <stp>09/03/2018</stp>
        <stp>09/03/2018</stp>
        <stp>[Crispin Spreadsheet.xlsx]OEI!R490C28</stp>
        <tr r="AB490" s="2"/>
      </tp>
      <tp>
        <v>4.5439999999999996</v>
        <stp/>
        <stp>##V3_BDPV12</stp>
        <stp>NOKIA FH Equity</stp>
        <stp>PX_YEST_CLOSE</stp>
        <stp>[Crispin Spreadsheet.xlsx]OEI!R73C6</stp>
        <tr r="F73" s="2"/>
      </tp>
      <tp>
        <v>229</v>
        <stp/>
        <stp>##V3_BDPV12</stp>
        <stp>SBRY LN Equity</stp>
        <stp>PX_YEST_CLOSE</stp>
        <stp>[Crispin Spreadsheet.xlsx]OEI!R489C6</stp>
        <tr r="F489" s="2"/>
      </tp>
      <tp t="s">
        <v>EUR</v>
        <stp/>
        <stp>##V3_BDPV12</stp>
        <stp>BOSS GY Equity</stp>
        <stp>CRNCY</stp>
        <stp>[Crispin Spreadsheet.xlsx]OEI!R161C4</stp>
        <tr r="D161" s="2"/>
      </tp>
      <tp>
        <v>243.57</v>
        <stp/>
        <stp>##V3_BDPV12</stp>
        <stp>AVGO US Equity</stp>
        <stp>PX_YEST_CLOSE</stp>
        <stp>[Crispin Spreadsheet.xlsx]OEI!R751C6</stp>
        <tr r="F751" s="2"/>
      </tp>
      <tp t="s">
        <v>NOK</v>
        <stp/>
        <stp>##V3_BDPV12</stp>
        <stp>SUBC NO Equity</stp>
        <stp>CRNCY</stp>
        <stp>[Crispin Spreadsheet.xlsx]OEI!R316C4</stp>
        <tr r="D316" s="2"/>
      </tp>
      <tp t="s">
        <v>GBp</v>
        <stp/>
        <stp>##V3_BDPV12</stp>
        <stp>TSCO LN Equity</stp>
        <stp>CRNCY</stp>
        <stp>[Crispin Spreadsheet.xlsx]OEI!R566C4</stp>
        <tr r="D566" s="2"/>
      </tp>
      <tp t="s">
        <v>GBp</v>
        <stp/>
        <stp>##V3_BDPV12</stp>
        <stp>GLEN LN Equity</stp>
        <stp>CRNCY</stp>
        <stp>[Crispin Spreadsheet.xlsx]OEI!R460C4</stp>
        <tr r="D460" s="2"/>
      </tp>
      <tp t="s">
        <v>GBp</v>
        <stp/>
        <stp>##V3_BDPV12</stp>
        <stp>FCCN LN Equity</stp>
        <stp>CRNCY</stp>
        <stp>[Crispin Spreadsheet.xlsx]OEI!R456C4</stp>
        <tr r="D456" s="2"/>
      </tp>
      <tp t="s">
        <v>CHF</v>
        <stp/>
        <stp>##V3_BDPV12</stp>
        <stp>ARYN SW Equity</stp>
        <stp>CRNCY</stp>
        <stp>[Crispin Spreadsheet.xlsx]OEI!R745C4</stp>
        <tr r="D745" s="2"/>
      </tp>
      <tp>
        <v>21910</v>
        <stp/>
        <stp>##V3_BDPV12</stp>
        <stp>STA Index</stp>
        <stp>PX_YEST_CLOSE</stp>
        <stp>[Crispin Spreadsheet.xlsx]OEI!R216C6</stp>
        <tr r="F216" s="2"/>
      </tp>
      <tp>
        <v>515</v>
        <stp/>
        <stp>##V3_BDHV12</stp>
        <stp>COLOB DC Equity</stp>
        <stp>PX_CLOSE_1D</stp>
        <stp>09/03/2018</stp>
        <stp>09/03/2018</stp>
        <stp>[Crispin Spreadsheet.xlsx]OEI!R59C28</stp>
        <tr r="AB59" s="2"/>
      </tp>
      <tp>
        <v>31.81</v>
        <stp/>
        <stp>##V3_BDHV12</stp>
        <stp>WEED CN Equity</stp>
        <stp>PX_CLOSE_1D</stp>
        <stp>09/03/2018</stp>
        <stp>09/03/2018</stp>
        <stp>[Crispin Spreadsheet.xlsx]OEI!R48C28</stp>
        <tr r="AB48" s="2"/>
      </tp>
      <tp>
        <v>307.14999999999998</v>
        <stp/>
        <stp>##V3_BDHV12</stp>
        <stp>NOVOB DC Equity</stp>
        <stp>PX_CLOSE_1D</stp>
        <stp>09/03/2018</stp>
        <stp>09/03/2018</stp>
        <stp>[Crispin Spreadsheet.xlsx]OEI!R62C28</stp>
        <tr r="AB62" s="2"/>
      </tp>
      <tp t="s">
        <v>EUR</v>
        <stp/>
        <stp>##V3_BDPV12</stp>
        <stp>STERV FH Equity</stp>
        <stp>CRNCY</stp>
        <stp>[Crispin Spreadsheet.xlsx]OEI!R76C4</stp>
        <tr r="D76" s="2"/>
      </tp>
      <tp t="s">
        <v>BRL</v>
        <stp/>
        <stp>##V3_BDPV12</stp>
        <stp>SLCE3 BS Equity</stp>
        <stp>CRNCY</stp>
        <stp>[Crispin Spreadsheet.xlsx]OEI!R783C4</stp>
        <tr r="D783" s="2"/>
      </tp>
      <tp t="s">
        <v>EUR</v>
        <stp/>
        <stp>##V3_BDPV12</stp>
        <stp>MUV2 GY Equity</stp>
        <stp>CRNCY</stp>
        <stp>[Crispin Spreadsheet.xlsx]OEI!R165C4</stp>
        <tr r="D165" s="2"/>
      </tp>
      <tp t="s">
        <v>DKK</v>
        <stp/>
        <stp>##V3_BDPV12</stp>
        <stp>AMBUB DC Equity</stp>
        <stp>CRNCY</stp>
        <stp>[Crispin Spreadsheet.xlsx]OEI!R743C4</stp>
        <tr r="D743" s="2"/>
      </tp>
      <tp t="s">
        <v>USD</v>
        <stp/>
        <stp>##V3_BDPV12</stp>
        <stp>FWONK US Equity</stp>
        <stp>CRNCY</stp>
        <stp>[Crispin Spreadsheet.xlsx]OEI!R768C4</stp>
        <tr r="D768" s="2"/>
      </tp>
      <tp>
        <v>71.09</v>
        <stp/>
        <stp>##V3_BDPV12</stp>
        <stp>VSAT US Equity</stp>
        <stp>PX_YEST_CLOSE</stp>
        <stp>[Crispin Spreadsheet.xlsx]OEI!R796C6</stp>
        <tr r="F796" s="2"/>
      </tp>
      <tp t="s">
        <v>GBp</v>
        <stp/>
        <stp>##V3_BDPV12</stp>
        <stp>BRBY LN Equity</stp>
        <stp>CRNCY</stp>
        <stp>[Crispin Spreadsheet.xlsx]OEI!R426C4</stp>
        <tr r="D426" s="2"/>
      </tp>
      <tp>
        <v>43.07</v>
        <stp/>
        <stp>##V3_BDPV12</stp>
        <stp>CSCO US Equity</stp>
        <stp>PX_YEST_CLOSE</stp>
        <stp>[Crispin Spreadsheet.xlsx]OEI!R614C6</stp>
        <tr r="F614" s="2"/>
      </tp>
      <tp t="s">
        <v>NOK</v>
        <stp/>
        <stp>##V3_BDPV12</stp>
        <stp>NODL NO Equity</stp>
        <stp>CRNCY</stp>
        <stp>[Crispin Spreadsheet.xlsx]OEI!R311C4</stp>
        <tr r="D311" s="2"/>
      </tp>
      <tp t="s">
        <v>GBp</v>
        <stp/>
        <stp>##V3_BDPV12</stp>
        <stp>OCDO LN Equity</stp>
        <stp>CRNCY</stp>
        <stp>[Crispin Spreadsheet.xlsx]OEI!R510C4</stp>
        <tr r="D510" s="2"/>
      </tp>
      <tp>
        <v>2204</v>
        <stp/>
        <stp>##V3_BDPV12</stp>
        <stp>RDSA LN Equity</stp>
        <stp>PX_YEST_CLOSE</stp>
        <stp>[Crispin Spreadsheet.xlsx]OEI!R539C6</stp>
        <tr r="F539" s="2"/>
      </tp>
      <tp>
        <v>3.53</v>
        <stp/>
        <stp>##V3_BDPV12</stp>
        <stp>2899 HK Equity</stp>
        <stp>LAST_PRICE</stp>
        <stp>[Crispin Spreadsheet.xlsx]OEI!R197C7</stp>
        <tr r="G197" s="2"/>
      </tp>
      <tp>
        <v>3025</v>
        <stp/>
        <stp>##V3_BDPV12</stp>
        <stp>4208 JT Equity</stp>
        <stp>LAST_PRICE</stp>
        <stp>[Crispin Spreadsheet.xlsx]OEI!R286C7</stp>
        <tr r="G286" s="2"/>
      </tp>
      <tp>
        <v>494</v>
        <stp/>
        <stp>##V3_BDPV12</stp>
        <stp>4689 JT Equity</stp>
        <stp>LAST_PRICE</stp>
        <stp>[Crispin Spreadsheet.xlsx]OEI!R287C7</stp>
        <tr r="G287" s="2"/>
      </tp>
      <tp>
        <v>65.459999999999994</v>
        <stp/>
        <stp>##V3_BDPV12</stp>
        <stp>PAH3 GY Equity</stp>
        <stp>PX_YEST_CLOSE</stp>
        <stp>[Crispin Spreadsheet.xlsx]OEI!R166C6</stp>
        <tr r="F166" s="2"/>
      </tp>
      <tp>
        <v>40.58</v>
        <stp/>
        <stp>##V3_BDPV12</stp>
        <stp>EBAY US Equity</stp>
        <stp>PX_YEST_CLOSE</stp>
        <stp>[Crispin Spreadsheet.xlsx]OEI!R625C6</stp>
        <tr r="F625" s="2"/>
      </tp>
      <tp>
        <v>500</v>
        <stp/>
        <stp>##V3_BDPV12</stp>
        <stp>FBEL FP Equity</stp>
        <stp>PX_YEST_CLOSE</stp>
        <stp>[Crispin Spreadsheet.xlsx]OEI!R102C6</stp>
        <tr r="F102" s="2"/>
      </tp>
      <tp>
        <v>16.3</v>
        <stp/>
        <stp>##V3_BDPV12</stp>
        <stp>CSGN SW Equity</stp>
        <stp>PX_YEST_CLOSE</stp>
        <stp>[Crispin Spreadsheet.xlsx]OEI!R377C6</stp>
        <tr r="F377" s="2"/>
      </tp>
      <tp>
        <v>31.12</v>
        <stp/>
        <stp>##V3_BDPV12</stp>
        <stp>LIGHT NA Equity</stp>
        <stp>PX_YEST_CLOSE</stp>
        <stp>[Crispin Spreadsheet.xlsx]OEI!R301C6</stp>
        <tr r="F301" s="2"/>
      </tp>
      <tp t="s">
        <v>CHF</v>
        <stp/>
        <stp>##V3_BDPV12</stp>
        <stp>GIVN SW Equity</stp>
        <stp>CRNCY</stp>
        <stp>[Crispin Spreadsheet.xlsx]OEI!R378C4</stp>
        <tr r="D378" s="2"/>
      </tp>
      <tp>
        <v>309.10000000000002</v>
        <stp/>
        <stp>##V3_BDPV12</stp>
        <stp>TSLA US Equity</stp>
        <stp>PX_YEST_CLOSE</stp>
        <stp>[Crispin Spreadsheet.xlsx]OEI!R688C6</stp>
        <tr r="F688" s="2"/>
      </tp>
      <tp>
        <v>241.85</v>
        <stp/>
        <stp>##V3_BDPV12</stp>
        <stp>NVDA US Equity</stp>
        <stp>PX_YEST_CLOSE</stp>
        <stp>[Crispin Spreadsheet.xlsx]OEI!R670C6</stp>
        <tr r="F670" s="2"/>
      </tp>
      <tp>
        <v>4685</v>
        <stp/>
        <stp>##V3_BDPV12</stp>
        <stp>9684 JT Equity</stp>
        <stp>LAST_PRICE</stp>
        <stp>[Crispin Spreadsheet.xlsx]OEI!R279C7</stp>
        <tr r="G279" s="2"/>
      </tp>
      <tp>
        <v>12087</v>
        <stp/>
        <stp>##V3_BDPV12</stp>
        <stp>GXA Index</stp>
        <stp>PX_YEST_CLOSE</stp>
        <stp>[Crispin Spreadsheet.xlsx]OEI!R138C6</stp>
        <tr r="F138" s="2"/>
      </tp>
      <tp t="s">
        <v>EUR</v>
        <stp/>
        <stp>##V3_BDPV12</stp>
        <stp>OTE1V FH Equity</stp>
        <stp>CRNCY</stp>
        <stp>[Crispin Spreadsheet.xlsx]OEI!R75C4</stp>
        <tr r="D75" s="2"/>
      </tp>
      <tp>
        <v>41.93</v>
        <stp/>
        <stp>##V3_BDPV12</stp>
        <stp>VALE3 BS Equity</stp>
        <stp>PX_YEST_CLOSE</stp>
        <stp>[Crispin Spreadsheet.xlsx]OEI!R43C6</stp>
        <tr r="F43" s="2"/>
      </tp>
      <tp>
        <v>14.4627</v>
        <stp/>
        <stp>##V3_BDPV12</stp>
        <stp>EURZAr Curncy</stp>
        <stp>LAST_PRICE</stp>
        <stp>[Crispin Spreadsheet.xlsx]OEI!R330C13</stp>
        <tr r="M330" s="2"/>
      </tp>
      <tp>
        <v>14.4627</v>
        <stp/>
        <stp>##V3_BDPV12</stp>
        <stp>EURZAr Curncy</stp>
        <stp>LAST_PRICE</stp>
        <stp>[Crispin Spreadsheet.xlsx]OEI!R331C13</stp>
        <tr r="M331" s="2"/>
      </tp>
      <tp>
        <v>14.4627</v>
        <stp/>
        <stp>##V3_BDPV12</stp>
        <stp>EURZAr Curncy</stp>
        <stp>LAST_PRICE</stp>
        <stp>[Crispin Spreadsheet.xlsx]OEI!R332C13</stp>
        <tr r="M332" s="2"/>
      </tp>
      <tp>
        <v>14.4627</v>
        <stp/>
        <stp>##V3_BDPV12</stp>
        <stp>EURZAr Curncy</stp>
        <stp>LAST_PRICE</stp>
        <stp>[Crispin Spreadsheet.xlsx]OEI!R329C13</stp>
        <tr r="M329" s="2"/>
      </tp>
      <tp t="s">
        <v>GBp</v>
        <stp/>
        <stp>##V3_BDPV12</stp>
        <stp>DMGT LN Equity</stp>
        <stp>CRNCY</stp>
        <stp>[Crispin Spreadsheet.xlsx]OEI!R441C4</stp>
        <tr r="D441" s="2"/>
      </tp>
      <tp t="s">
        <v>SEK</v>
        <stp/>
        <stp>##V3_BDPV12</stp>
        <stp>EKTAB SS Equity</stp>
        <stp>CRNCY</stp>
        <stp>[Crispin Spreadsheet.xlsx]OEI!R355C4</stp>
        <tr r="D355" s="2"/>
      </tp>
      <tp t="s">
        <v>GBp</v>
        <stp/>
        <stp>##V3_BDPV12</stp>
        <stp>LLOY LN Equity</stp>
        <stp>CRNCY</stp>
        <stp>[Crispin Spreadsheet.xlsx]OEI!R499C4</stp>
        <tr r="D499" s="2"/>
      </tp>
      <tp>
        <v>16.57</v>
        <stp/>
        <stp>##V3_BDPV12</stp>
        <stp>SNAP US Equity</stp>
        <stp>PX_YEST_CLOSE</stp>
        <stp>[Crispin Spreadsheet.xlsx]OEI!R684C6</stp>
        <tr r="F684" s="2"/>
      </tp>
      <tp>
        <v>64.319999999999993</v>
        <stp/>
        <stp>##V3_BDPV12</stp>
        <stp>PCAR US Equity</stp>
        <stp>PX_YEST_CLOSE</stp>
        <stp>[Crispin Spreadsheet.xlsx]OEI!R674C6</stp>
        <tr r="F674" s="2"/>
      </tp>
      <tp t="s">
        <v>USD</v>
        <stp/>
        <stp>##V3_BDPV12</stp>
        <stp>GOOGL US Equity</stp>
        <stp>CRNCY</stp>
        <stp>[Crispin Spreadsheet.xlsx]OEI!R593C4</stp>
        <tr r="D593" s="2"/>
      </tp>
      <tp>
        <v>67.400000000000006</v>
        <stp/>
        <stp>##V3_BDPV12</stp>
        <stp>ADEN SW Equity</stp>
        <stp>PX_YEST_CLOSE</stp>
        <stp>[Crispin Spreadsheet.xlsx]OEI!R374C6</stp>
        <tr r="F374" s="2"/>
      </tp>
      <tp>
        <v>22.27</v>
        <stp/>
        <stp>##V3_BDPV12</stp>
        <stp>ABBN SW Equity</stp>
        <stp>PX_YEST_CLOSE</stp>
        <stp>[Crispin Spreadsheet.xlsx]OEI!R373C6</stp>
        <tr r="F373" s="2"/>
      </tp>
      <tp t="s">
        <v>EUR</v>
        <stp/>
        <stp>##V3_BDPV12</stp>
        <stp>PHIA NA Equity</stp>
        <stp>CRNCY</stp>
        <stp>[Crispin Spreadsheet.xlsx]OEI!R300C4</stp>
        <tr r="D300" s="2"/>
      </tp>
      <tp t="s">
        <v>SEK</v>
        <stp/>
        <stp>##V3_BDPV12</stp>
        <stp>SSABA SS Equity</stp>
        <stp>CRNCY</stp>
        <stp>[Crispin Spreadsheet.xlsx]OEI!R366C4</stp>
        <tr r="D366" s="2"/>
      </tp>
      <tp t="s">
        <v>EUR</v>
        <stp/>
        <stp>##V3_BDPV12</stp>
        <stp>ASML NA Equity</stp>
        <stp>CRNCY</stp>
        <stp>[Crispin Spreadsheet.xlsx]OEI!R294C4</stp>
        <tr r="D294" s="2"/>
      </tp>
      <tp t="s">
        <v>USD</v>
        <stp/>
        <stp>##V3_BDPV12</stp>
        <stp>NADLQ US Equity</stp>
        <stp>CRNCY</stp>
        <stp>[Crispin Spreadsheet.xlsx]OEI!R668C4</stp>
        <tr r="D668" s="2"/>
      </tp>
      <tp t="s">
        <v>USD</v>
        <stp/>
        <stp>##V3_BDPV12</stp>
        <stp>NTRI US Equity</stp>
        <stp>CRNCY</stp>
        <stp>[Crispin Spreadsheet.xlsx]OEI!R669C4</stp>
        <tr r="D669" s="2"/>
      </tp>
      <tp>
        <v>167.25</v>
        <stp/>
        <stp>##V3_BDPV12</stp>
        <stp>SKAB SS Equity</stp>
        <stp>PX_YEST_CLOSE</stp>
        <stp>[Crispin Spreadsheet.xlsx]OEI!R364C6</stp>
        <tr r="F364" s="2"/>
      </tp>
      <tp t="s">
        <v>NOK</v>
        <stp/>
        <stp>##V3_BDPV12</stp>
        <stp>BDRILL NO Equity</stp>
        <stp>CRNCY</stp>
        <stp>[Crispin Spreadsheet.xlsx]OEI!R307C4</stp>
        <tr r="D307" s="2"/>
      </tp>
      <tp>
        <v>3.98</v>
        <stp/>
        <stp>##V3_BDPV12</stp>
        <stp>1919 HK Equity</stp>
        <stp>LAST_PRICE</stp>
        <stp>[Crispin Spreadsheet.xlsx]OEI!R195C7</stp>
        <tr r="G195" s="2"/>
      </tp>
      <tp>
        <v>27.7</v>
        <stp/>
        <stp>##V3_BDPV12</stp>
        <stp>1128 HK Equity</stp>
        <stp>LAST_PRICE</stp>
        <stp>[Crispin Spreadsheet.xlsx]OEI!R204C7</stp>
        <tr r="G204" s="2"/>
      </tp>
      <tp t="s">
        <v>CHF</v>
        <stp/>
        <stp>##V3_BDPV12</stp>
        <stp>SMA Index</stp>
        <stp>CRNCY</stp>
        <stp>[Crispin Spreadsheet.xlsx]OEI!R372C4</stp>
        <tr r="D372" s="2"/>
      </tp>
      <tp>
        <v>2582</v>
        <stp/>
        <stp>##V3_BDPV12</stp>
        <stp>9064 JT Equity</stp>
        <stp>LAST_PRICE</stp>
        <stp>[Crispin Spreadsheet.xlsx]OEI!R288C7</stp>
        <tr r="G288" s="2"/>
      </tp>
      <tp>
        <v>608.5</v>
        <stp/>
        <stp>##V3_BDPV12</stp>
        <stp>8604 JT Equity</stp>
        <stp>LAST_PRICE</stp>
        <stp>[Crispin Spreadsheet.xlsx]OEI!R268C7</stp>
        <tr r="G268" s="2"/>
      </tp>
      <tp t="s">
        <v>EUR</v>
        <stp/>
        <stp>##V3_BDPV12</stp>
        <stp>NRE1V FH Equity</stp>
        <stp>CRNCY</stp>
        <stp>[Crispin Spreadsheet.xlsx]OEI!R74C4</stp>
        <tr r="D74" s="2"/>
      </tp>
      <tp>
        <v>32.06</v>
        <stp/>
        <stp>##V3_BDPV12</stp>
        <stp>LBTYA US Equity</stp>
        <stp>PX_YEST_CLOSE</stp>
        <stp>[Crispin Spreadsheet.xlsx]OEI!R654C6</stp>
        <tr r="F654" s="2"/>
      </tp>
      <tp t="s">
        <v>GBp</v>
        <stp/>
        <stp>##V3_BDPV12</stp>
        <stp>WEIR LN Equity</stp>
        <stp>CRNCY</stp>
        <stp>[Crispin Spreadsheet.xlsx]OEI!R568C4</stp>
        <tr r="D568" s="2"/>
      </tp>
      <tp>
        <v>62.88</v>
        <stp/>
        <stp>##V3_BDPV12</stp>
        <stp>AGCO US Equity</stp>
        <stp>PX_YEST_CLOSE</stp>
        <stp>[Crispin Spreadsheet.xlsx]OEI!R591C6</stp>
        <tr r="F591" s="2"/>
      </tp>
      <tp t="s">
        <v>SEK</v>
        <stp/>
        <stp>##V3_BDPV12</stp>
        <stp>SWEDA SS Equity</stp>
        <stp>CRNCY</stp>
        <stp>[Crispin Spreadsheet.xlsx]OEI!R367C4</stp>
        <tr r="D367" s="2"/>
      </tp>
      <tp>
        <v>3.8220000000000001</v>
        <stp/>
        <stp>##V3_BDPV12</stp>
        <stp>CABK SQ Equity</stp>
        <stp>PX_YEST_CLOSE</stp>
        <stp>[Crispin Spreadsheet.xlsx]OEI!R342C6</stp>
        <tr r="F342" s="2"/>
      </tp>
      <tp>
        <v>31.5</v>
        <stp/>
        <stp>##V3_BDPV12</stp>
        <stp>CLAB SS Equity</stp>
        <stp>PX_YEST_CLOSE</stp>
        <stp>[Crispin Spreadsheet.xlsx]OEI!R353C6</stp>
        <tr r="F353" s="2"/>
      </tp>
      <tp>
        <v>65.510000000000005</v>
        <stp/>
        <stp>##V3_BDPV12</stp>
        <stp>MSCC US Equity</stp>
        <stp>PX_YEST_CLOSE</stp>
        <stp>[Crispin Spreadsheet.xlsx]OEI!R661C6</stp>
        <tr r="F661" s="2"/>
      </tp>
      <tp t="s">
        <v>NOK</v>
        <stp/>
        <stp>##V3_BDPV12</stp>
        <stp>BDRILL NO Equity</stp>
        <stp>CRNCY</stp>
        <stp>[Crispin Spreadsheet.xlsx]OEI!R750C4</stp>
        <tr r="D750" s="2"/>
      </tp>
      <tp>
        <v>6.25</v>
        <stp/>
        <stp>##V3_BDPV12</stp>
        <stp>3328 HK Equity</stp>
        <stp>LAST_PRICE</stp>
        <stp>[Crispin Spreadsheet.xlsx]OEI!R193C7</stp>
        <tr r="G193" s="2"/>
      </tp>
      <tp>
        <v>4335</v>
        <stp/>
        <stp>##V3_BDPV12</stp>
        <stp>9719 JT Equity</stp>
        <stp>LAST_PRICE</stp>
        <stp>[Crispin Spreadsheet.xlsx]OEI!R272C7</stp>
        <tr r="G272" s="2"/>
      </tp>
      <tp>
        <v>1868</v>
        <stp/>
        <stp>##V3_BDPV12</stp>
        <stp>8929 JT Equity</stp>
        <stp>LAST_PRICE</stp>
        <stp>[Crispin Spreadsheet.xlsx]OEI!R242C7</stp>
        <tr r="G242" s="2"/>
      </tp>
      <tp t="s">
        <v>DKK</v>
        <stp/>
        <stp>##V3_BDPV12</stp>
        <stp>COLOB DC Equity</stp>
        <stp>CRNCY</stp>
        <stp>[Crispin Spreadsheet.xlsx]OEI!R59C4</stp>
        <tr r="D59" s="2"/>
      </tp>
      <tp>
        <v>16.18</v>
        <stp/>
        <stp>##V3_BDPV12</stp>
        <stp>ZIL2 GY Equity</stp>
        <stp>PX_YEST_CLOSE</stp>
        <stp>[Crispin Spreadsheet.xlsx]OEI!R155C6</stp>
        <tr r="F155" s="2"/>
      </tp>
      <tp t="s">
        <v>GBp</v>
        <stp/>
        <stp>##V3_BDPV12</stp>
        <stp>JMAT LN Equity</stp>
        <stp>CRNCY</stp>
        <stp>[Crispin Spreadsheet.xlsx]OEI!R491C4</stp>
        <tr r="D491" s="2"/>
      </tp>
      <tp t="s">
        <v>USD</v>
        <stp/>
        <stp>##V3_BDPV12</stp>
        <stp>CHTR US Equity</stp>
        <stp>CRNCY</stp>
        <stp>[Crispin Spreadsheet.xlsx]OEI!R609C4</stp>
        <tr r="D609" s="2"/>
      </tp>
      <tp>
        <v>265.10000000000002</v>
        <stp/>
        <stp>##V3_BDPV12</stp>
        <stp>ELUXB SS Equity</stp>
        <stp>PX_YEST_CLOSE</stp>
        <stp>[Crispin Spreadsheet.xlsx]OEI!R354C6</stp>
        <tr r="F354" s="2"/>
      </tp>
      <tp>
        <v>1.72</v>
        <stp/>
        <stp>##V3_BDPV12</stp>
        <stp>ALPHA GA Equity</stp>
        <stp>PX_YEST_CLOSE</stp>
        <stp>[Crispin Spreadsheet.xlsx]OEI!R186C6</stp>
        <tr r="F186" s="2"/>
      </tp>
      <tp t="s">
        <v>EUR</v>
        <stp/>
        <stp>##V3_BDPV12</stp>
        <stp>SAVE FP Equity</stp>
        <stp>CRNCY</stp>
        <stp>[Crispin Spreadsheet.xlsx]OEI!R118C4</stp>
        <tr r="D118" s="2"/>
      </tp>
      <tp t="s">
        <v>EUR</v>
        <stp/>
        <stp>##V3_BDPV12</stp>
        <stp>HEIA NA Equity</stp>
        <stp>CRNCY</stp>
        <stp>[Crispin Spreadsheet.xlsx]OEI!R296C4</stp>
        <tr r="D296" s="2"/>
      </tp>
      <tp t="s">
        <v>EUR</v>
        <stp/>
        <stp>##V3_BDPV12</stp>
        <stp>BBVA SQ Equity</stp>
        <stp>CRNCY</stp>
        <stp>[Crispin Spreadsheet.xlsx]OEI!R339C4</stp>
        <tr r="D339" s="2"/>
      </tp>
      <tp>
        <v>39.6</v>
        <stp/>
        <stp>##V3_BDPV12</stp>
        <stp>FIBK US Equity</stp>
        <stp>PX_YEST_CLOSE</stp>
        <stp>[Crispin Spreadsheet.xlsx]OEI!R631C6</stp>
        <tr r="F631" s="2"/>
      </tp>
      <tp t="s">
        <v>EUR</v>
        <stp/>
        <stp>##V3_BDPV12</stp>
        <stp>GEDI IM Equity</stp>
        <stp>CRNCY</stp>
        <stp>[Crispin Spreadsheet.xlsx]OEI!R227C4</stp>
        <tr r="D227" s="2"/>
      </tp>
      <tp>
        <v>25.495000000000001</v>
        <stp/>
        <stp>##V3_BDPV12</stp>
        <stp>RDSA NA Equity</stp>
        <stp>PX_YEST_CLOSE</stp>
        <stp>[Crispin Spreadsheet.xlsx]OEI!R302C6</stp>
        <tr r="F302" s="2"/>
      </tp>
      <tp>
        <v>167.25</v>
        <stp/>
        <stp>##V3_BDPV12</stp>
        <stp>SKAB SS Equity</stp>
        <stp>PX_YEST_CLOSE</stp>
        <stp>[Crispin Spreadsheet.xlsx]OEI!R782C6</stp>
        <tr r="F782" s="2"/>
      </tp>
      <tp>
        <v>172.05</v>
        <stp/>
        <stp>##V3_BDPV12</stp>
        <stp>SKFB SS Equity</stp>
        <stp>PX_YEST_CLOSE</stp>
        <stp>[Crispin Spreadsheet.xlsx]OEI!R365C6</stp>
        <tr r="F365" s="2"/>
      </tp>
      <tp>
        <v>41.9</v>
        <stp/>
        <stp>##V3_BDPV12</stp>
        <stp>1928 HK Equity</stp>
        <stp>LAST_PRICE</stp>
        <stp>[Crispin Spreadsheet.xlsx]OEI!R202C7</stp>
        <tr r="G202" s="2"/>
      </tp>
      <tp>
        <v>44.13</v>
        <stp/>
        <stp>##V3_BDHV12</stp>
        <stp>COLR BB Equity</stp>
        <stp>PX_CLOSE_1D</stp>
        <stp>09/03/2018</stp>
        <stp>09/03/2018</stp>
        <stp>[Crispin Spreadsheet.xlsx]OEI!R35C28</stp>
        <tr r="AB35" s="2"/>
      </tp>
      <tp>
        <v>2643.3</v>
        <stp/>
        <stp>##V3_BDPV12</stp>
        <stp>SPA Index</stp>
        <stp>PX_YEST_CLOSE</stp>
        <stp>[Crispin Spreadsheet.xlsx]OEI!R587C6</stp>
        <tr r="F587" s="2"/>
      </tp>
      <tp>
        <v>116.25</v>
        <stp/>
        <stp>##V3_BDHV12</stp>
        <stp>SOLB BB Equity</stp>
        <stp>PX_CLOSE_1D</stp>
        <stp>09/03/2018</stp>
        <stp>09/03/2018</stp>
        <stp>[Crispin Spreadsheet.xlsx]OEI!R38C28</stp>
        <tr r="AB38" s="2"/>
      </tp>
      <tp>
        <v>755.3</v>
        <stp/>
        <stp>##V3_BDPV12</stp>
        <stp>NG/ LN Equity</stp>
        <stp>LAST_PRICE</stp>
        <stp>[Crispin Spreadsheet.xlsx]OEI!R508C7</stp>
        <tr r="G508" s="2"/>
      </tp>
      <tp>
        <v>16.18</v>
        <stp/>
        <stp>##V3_BDPV12</stp>
        <stp>ZIL2 GY Equity</stp>
        <stp>PX_YEST_CLOSE</stp>
        <stp>[Crispin Spreadsheet.xlsx]OEI!R756C6</stp>
        <tr r="F756" s="2"/>
      </tp>
      <tp>
        <v>10.97</v>
        <stp/>
        <stp>##V3_BDPV12</stp>
        <stp>GARAN TI Equity</stp>
        <stp>PX_YEST_CLOSE</stp>
        <stp>[Crispin Spreadsheet.xlsx]OEI!R394C6</stp>
        <tr r="F394" s="2"/>
      </tp>
      <tp>
        <v>53.4</v>
        <stp/>
        <stp>##V3_BDPV12</stp>
        <stp>SCHW US Equity</stp>
        <stp>PX_YEST_CLOSE</stp>
        <stp>[Crispin Spreadsheet.xlsx]OEI!R608C6</stp>
        <tr r="F608" s="2"/>
      </tp>
      <tp t="s">
        <v>SEK</v>
        <stp/>
        <stp>##V3_BDPV12</stp>
        <stp>HEXAB SS Equity</stp>
        <stp>CRNCY</stp>
        <stp>[Crispin Spreadsheet.xlsx]OEI!R760C4</stp>
        <tr r="D760" s="2"/>
      </tp>
      <tp>
        <v>9.06</v>
        <stp/>
        <stp>##V3_BDPV12</stp>
        <stp>GOGO US Equity</stp>
        <stp>PX_YEST_CLOSE</stp>
        <stp>[Crispin Spreadsheet.xlsx]OEI!R637C6</stp>
        <tr r="F637" s="2"/>
      </tp>
      <tp t="s">
        <v>EUR</v>
        <stp/>
        <stp>##V3_BDPV12</stp>
        <stp>PHIA NA Equity</stp>
        <stp>CRNCY</stp>
        <stp>[Crispin Spreadsheet.xlsx]OEI!R765C4</stp>
        <tr r="D765" s="2"/>
      </tp>
      <tp>
        <v>148.1</v>
        <stp/>
        <stp>##V3_BDPV12</stp>
        <stp>VOLVB SS Equity</stp>
        <stp>PX_YEST_CLOSE</stp>
        <stp>[Crispin Spreadsheet.xlsx]OEI!R369C6</stp>
        <tr r="F369" s="2"/>
      </tp>
      <tp t="s">
        <v>NOK</v>
        <stp/>
        <stp>##V3_BDPV12</stp>
        <stp>NODL NO Equity</stp>
        <stp>CRNCY</stp>
        <stp>[Crispin Spreadsheet.xlsx]OEI!R776C4</stp>
        <tr r="D776" s="2"/>
      </tp>
      <tp t="s">
        <v>GBp</v>
        <stp/>
        <stp>##V3_BDPV12</stp>
        <stp>HWDN LN Equity</stp>
        <stp>CRNCY</stp>
        <stp>[Crispin Spreadsheet.xlsx]OEI!R467C4</stp>
        <tr r="D467" s="2"/>
      </tp>
      <tp t="s">
        <v>GBp</v>
        <stp/>
        <stp>##V3_BDPV12</stp>
        <stp>STAN LN Equity</stp>
        <stp>CRNCY</stp>
        <stp>[Crispin Spreadsheet.xlsx]OEI!R562C4</stp>
        <tr r="D562" s="2"/>
      </tp>
      <tp>
        <v>328.27</v>
        <stp/>
        <stp>##V3_BDPV12</stp>
        <stp>CACC US Equity</stp>
        <stp>PX_YEST_CLOSE</stp>
        <stp>[Crispin Spreadsheet.xlsx]OEI!R753C6</stp>
        <tr r="F753" s="2"/>
      </tp>
      <tp>
        <v>1143</v>
        <stp/>
        <stp>##V3_BDPV12</stp>
        <stp>3099 JT Equity</stp>
        <stp>LAST_PRICE</stp>
        <stp>[Crispin Spreadsheet.xlsx]OEI!R250C7</stp>
        <tr r="G250" s="2"/>
      </tp>
      <tp>
        <v>4915</v>
        <stp/>
        <stp>##V3_BDPV12</stp>
        <stp>2331 JT Equity</stp>
        <stp>LAST_PRICE</stp>
        <stp>[Crispin Spreadsheet.xlsx]OEI!R278C7</stp>
        <tr r="G278" s="2"/>
      </tp>
      <tp>
        <v>6670</v>
        <stp/>
        <stp>##V3_BDPV12</stp>
        <stp>2670 JT Equity</stp>
        <stp>LAST_PRICE</stp>
        <stp>[Crispin Spreadsheet.xlsx]OEI!R239C7</stp>
        <tr r="G239" s="2"/>
      </tp>
      <tp>
        <v>12.02</v>
        <stp/>
        <stp>##V3_BDPV12</stp>
        <stp>2689 HK Equity</stp>
        <stp>LAST_PRICE</stp>
        <stp>[Crispin Spreadsheet.xlsx]OEI!R200C7</stp>
        <tr r="G200" s="2"/>
      </tp>
      <tp>
        <v>2187</v>
        <stp/>
        <stp>##V3_BDPV12</stp>
        <stp>8871 JT Equity</stp>
        <stp>LAST_PRICE</stp>
        <stp>[Crispin Spreadsheet.xlsx]OEI!R248C7</stp>
        <tr r="G248" s="2"/>
      </tp>
      <tp>
        <v>41.58</v>
        <stp/>
        <stp>##V3_BDHV12</stp>
        <stp>KNEBV FH Equity</stp>
        <stp>PX_CLOSE_1D</stp>
        <stp>09/03/2018</stp>
        <stp>09/03/2018</stp>
        <stp>[Crispin Spreadsheet.xlsx]OEI!R70C28</stp>
        <tr r="AB70" s="2"/>
      </tp>
      <tp>
        <v>0.20499999999999999</v>
        <stp/>
        <stp>##V3_BDHV12</stp>
        <stp>WGXO AU Equity</stp>
        <stp>PX_CLOSE_1D</stp>
        <stp>09/03/2018</stp>
        <stp>09/03/2018</stp>
        <stp>[Crispin Spreadsheet.xlsx]OEI!R25C28</stp>
        <tr r="AB25" s="2"/>
      </tp>
      <tp>
        <v>1.5885</v>
        <stp/>
        <stp>##V3_BDPV12</stp>
        <stp>EURCAD Curncy</stp>
        <stp>LAST_PRICE</stp>
        <stp>[Crispin Spreadsheet.xlsx]OEI!R46C13</stp>
        <tr r="M46" s="2"/>
      </tp>
      <tp>
        <v>1.5885</v>
        <stp/>
        <stp>##V3_BDPV12</stp>
        <stp>EURCAD Curncy</stp>
        <stp>LAST_PRICE</stp>
        <stp>[Crispin Spreadsheet.xlsx]OEI!R47C13</stp>
        <tr r="M47" s="2"/>
      </tp>
      <tp>
        <v>1.5885</v>
        <stp/>
        <stp>##V3_BDPV12</stp>
        <stp>EURCAD Curncy</stp>
        <stp>LAST_PRICE</stp>
        <stp>[Crispin Spreadsheet.xlsx]OEI!R48C13</stp>
        <tr r="M48" s="2"/>
      </tp>
      <tp>
        <v>1.5885</v>
        <stp/>
        <stp>##V3_BDPV12</stp>
        <stp>EURCAD Curncy</stp>
        <stp>LAST_PRICE</stp>
        <stp>[Crispin Spreadsheet.xlsx]OEI!R49C13</stp>
        <tr r="M49" s="2"/>
      </tp>
      <tp>
        <v>1.5885</v>
        <stp/>
        <stp>##V3_BDPV12</stp>
        <stp>EURCAD Curncy</stp>
        <stp>LAST_PRICE</stp>
        <stp>[Crispin Spreadsheet.xlsx]OEI!R52C13</stp>
        <tr r="M52" s="2"/>
      </tp>
      <tp>
        <v>1.5885</v>
        <stp/>
        <stp>##V3_BDPV12</stp>
        <stp>EURCAD Curncy</stp>
        <stp>LAST_PRICE</stp>
        <stp>[Crispin Spreadsheet.xlsx]OEI!R50C13</stp>
        <tr r="M50" s="2"/>
      </tp>
      <tp>
        <v>1.5885</v>
        <stp/>
        <stp>##V3_BDPV12</stp>
        <stp>EURCAD Curncy</stp>
        <stp>LAST_PRICE</stp>
        <stp>[Crispin Spreadsheet.xlsx]OEI!R51C13</stp>
        <tr r="M51" s="2"/>
      </tp>
      <tp>
        <v>5865</v>
        <stp/>
        <stp>##V3_BDPV12</stp>
        <stp>RB/ LN Equity</stp>
        <stp>LAST_PRICE</stp>
        <stp>[Crispin Spreadsheet.xlsx]OEI!R529C7</stp>
        <tr r="G529" s="2"/>
      </tp>
      <tp>
        <v>4.0860000000000003</v>
        <stp/>
        <stp>##V3_BDPV12</stp>
        <stp>EURBRL Curncy</stp>
        <stp>LAST_PRICE</stp>
        <stp>[Crispin Spreadsheet.xlsx]OEI!R42C13</stp>
        <tr r="M42" s="2"/>
      </tp>
      <tp>
        <v>4.0860000000000003</v>
        <stp/>
        <stp>##V3_BDPV12</stp>
        <stp>EURBRL Curncy</stp>
        <stp>LAST_PRICE</stp>
        <stp>[Crispin Spreadsheet.xlsx]OEI!R43C13</stp>
        <tr r="M43" s="2"/>
      </tp>
      <tp>
        <v>1.6006</v>
        <stp/>
        <stp>##V3_BDPV12</stp>
        <stp>EURAUD Curncy</stp>
        <stp>LAST_PRICE</stp>
        <stp>[Crispin Spreadsheet.xlsx]OEI!R13C13</stp>
        <tr r="M13" s="2"/>
      </tp>
      <tp>
        <v>1.6006</v>
        <stp/>
        <stp>##V3_BDPV12</stp>
        <stp>EURAUD Curncy</stp>
        <stp>LAST_PRICE</stp>
        <stp>[Crispin Spreadsheet.xlsx]OEI!R16C13</stp>
        <tr r="M16" s="2"/>
      </tp>
      <tp>
        <v>1.6006</v>
        <stp/>
        <stp>##V3_BDPV12</stp>
        <stp>EURAUD Curncy</stp>
        <stp>LAST_PRICE</stp>
        <stp>[Crispin Spreadsheet.xlsx]OEI!R17C13</stp>
        <tr r="M17" s="2"/>
      </tp>
      <tp>
        <v>1.6006</v>
        <stp/>
        <stp>##V3_BDPV12</stp>
        <stp>EURAUD Curncy</stp>
        <stp>LAST_PRICE</stp>
        <stp>[Crispin Spreadsheet.xlsx]OEI!R14C13</stp>
        <tr r="M14" s="2"/>
      </tp>
      <tp>
        <v>1.6006</v>
        <stp/>
        <stp>##V3_BDPV12</stp>
        <stp>EURAUD Curncy</stp>
        <stp>LAST_PRICE</stp>
        <stp>[Crispin Spreadsheet.xlsx]OEI!R15C13</stp>
        <tr r="M15" s="2"/>
      </tp>
      <tp>
        <v>1.6006</v>
        <stp/>
        <stp>##V3_BDPV12</stp>
        <stp>EURAUD Curncy</stp>
        <stp>LAST_PRICE</stp>
        <stp>[Crispin Spreadsheet.xlsx]OEI!R18C13</stp>
        <tr r="M18" s="2"/>
      </tp>
      <tp>
        <v>1.6006</v>
        <stp/>
        <stp>##V3_BDPV12</stp>
        <stp>EURAUD Curncy</stp>
        <stp>LAST_PRICE</stp>
        <stp>[Crispin Spreadsheet.xlsx]OEI!R19C13</stp>
        <tr r="M19" s="2"/>
      </tp>
      <tp>
        <v>1.6006</v>
        <stp/>
        <stp>##V3_BDPV12</stp>
        <stp>EURAUD Curncy</stp>
        <stp>LAST_PRICE</stp>
        <stp>[Crispin Spreadsheet.xlsx]OEI!R22C13</stp>
        <tr r="M22" s="2"/>
      </tp>
      <tp>
        <v>1.6006</v>
        <stp/>
        <stp>##V3_BDPV12</stp>
        <stp>EURAUD Curncy</stp>
        <stp>LAST_PRICE</stp>
        <stp>[Crispin Spreadsheet.xlsx]OEI!R23C13</stp>
        <tr r="M23" s="2"/>
      </tp>
      <tp>
        <v>1.6006</v>
        <stp/>
        <stp>##V3_BDPV12</stp>
        <stp>EURAUD Curncy</stp>
        <stp>LAST_PRICE</stp>
        <stp>[Crispin Spreadsheet.xlsx]OEI!R20C13</stp>
        <tr r="M20" s="2"/>
      </tp>
      <tp>
        <v>1.6006</v>
        <stp/>
        <stp>##V3_BDPV12</stp>
        <stp>EURAUD Curncy</stp>
        <stp>LAST_PRICE</stp>
        <stp>[Crispin Spreadsheet.xlsx]OEI!R21C13</stp>
        <tr r="M21" s="2"/>
      </tp>
      <tp>
        <v>1.6006</v>
        <stp/>
        <stp>##V3_BDPV12</stp>
        <stp>EURAUD Curncy</stp>
        <stp>LAST_PRICE</stp>
        <stp>[Crispin Spreadsheet.xlsx]OEI!R26C13</stp>
        <tr r="M26" s="2"/>
      </tp>
      <tp>
        <v>1.6006</v>
        <stp/>
        <stp>##V3_BDPV12</stp>
        <stp>EURAUD Curncy</stp>
        <stp>LAST_PRICE</stp>
        <stp>[Crispin Spreadsheet.xlsx]OEI!R24C13</stp>
        <tr r="M24" s="2"/>
      </tp>
      <tp>
        <v>1.6006</v>
        <stp/>
        <stp>##V3_BDPV12</stp>
        <stp>EURAUD Curncy</stp>
        <stp>LAST_PRICE</stp>
        <stp>[Crispin Spreadsheet.xlsx]OEI!R25C13</stp>
        <tr r="M25" s="2"/>
      </tp>
      <tp>
        <v>0.87409999999999999</v>
        <stp/>
        <stp>##V3_BDPV12</stp>
        <stp>EURGBP Curncy</stp>
        <stp>LAST_PRICE</stp>
        <stp>[Crispin Spreadsheet.xlsx]OEI!R55C13</stp>
        <tr r="M55" s="2"/>
      </tp>
      <tp t="s">
        <v>EUR</v>
        <stp/>
        <stp>##V3_BDPV12</stp>
        <stp>KNEBV FH Equity</stp>
        <stp>CRNCY</stp>
        <stp>[Crispin Spreadsheet.xlsx]OEI!R70C4</stp>
        <tr r="D70" s="2"/>
      </tp>
      <tp>
        <v>17.204999999999998</v>
        <stp/>
        <stp>##V3_BDPV12</stp>
        <stp>TUI1 GY Equity</stp>
        <stp>LAST_PRICE</stp>
        <stp>[Crispin Spreadsheet.xlsx]OEI!R179C7</stp>
        <tr r="G179" s="2"/>
      </tp>
      <tp>
        <v>7.4484000000000004</v>
        <stp/>
        <stp>##V3_BDPV12</stp>
        <stp>EURDKK Curncy</stp>
        <stp>LAST_PRICE</stp>
        <stp>[Crispin Spreadsheet.xlsx]OEI!R65C13</stp>
        <tr r="M65" s="2"/>
      </tp>
      <tp>
        <v>7.4484000000000004</v>
        <stp/>
        <stp>##V3_BDPV12</stp>
        <stp>EURDKK Curncy</stp>
        <stp>LAST_PRICE</stp>
        <stp>[Crispin Spreadsheet.xlsx]OEI!R64C13</stp>
        <tr r="M64" s="2"/>
      </tp>
      <tp>
        <v>7.4484000000000004</v>
        <stp/>
        <stp>##V3_BDPV12</stp>
        <stp>EURDKK Curncy</stp>
        <stp>LAST_PRICE</stp>
        <stp>[Crispin Spreadsheet.xlsx]OEI!R66C13</stp>
        <tr r="M66" s="2"/>
      </tp>
      <tp>
        <v>7.4484000000000004</v>
        <stp/>
        <stp>##V3_BDPV12</stp>
        <stp>EURDKK Curncy</stp>
        <stp>LAST_PRICE</stp>
        <stp>[Crispin Spreadsheet.xlsx]OEI!R61C13</stp>
        <tr r="M61" s="2"/>
      </tp>
      <tp>
        <v>7.4484000000000004</v>
        <stp/>
        <stp>##V3_BDPV12</stp>
        <stp>EURDKK Curncy</stp>
        <stp>LAST_PRICE</stp>
        <stp>[Crispin Spreadsheet.xlsx]OEI!R60C13</stp>
        <tr r="M60" s="2"/>
      </tp>
      <tp>
        <v>7.4484000000000004</v>
        <stp/>
        <stp>##V3_BDPV12</stp>
        <stp>EURDKK Curncy</stp>
        <stp>LAST_PRICE</stp>
        <stp>[Crispin Spreadsheet.xlsx]OEI!R63C13</stp>
        <tr r="M63" s="2"/>
      </tp>
      <tp>
        <v>7.4484000000000004</v>
        <stp/>
        <stp>##V3_BDPV12</stp>
        <stp>EURDKK Curncy</stp>
        <stp>LAST_PRICE</stp>
        <stp>[Crispin Spreadsheet.xlsx]OEI!R62C13</stp>
        <tr r="M62" s="2"/>
      </tp>
      <tp>
        <v>7.4484000000000004</v>
        <stp/>
        <stp>##V3_BDPV12</stp>
        <stp>EURDKK Curncy</stp>
        <stp>LAST_PRICE</stp>
        <stp>[Crispin Spreadsheet.xlsx]OEI!R59C13</stp>
        <tr r="M59" s="2"/>
      </tp>
      <tp>
        <v>7.4484000000000004</v>
        <stp/>
        <stp>##V3_BDPV12</stp>
        <stp>EURDKK Curncy</stp>
        <stp>LAST_PRICE</stp>
        <stp>[Crispin Spreadsheet.xlsx]OEI!R58C13</stp>
        <tr r="M58" s="2"/>
      </tp>
      <tp t="s">
        <v>BRL</v>
        <stp/>
        <stp>##V3_BDPV12</stp>
        <stp>SLCE3 BS Equity</stp>
        <stp>CRNCY</stp>
        <stp>[Crispin Spreadsheet.xlsx]OEI!R42C4</stp>
        <tr r="D42" s="2"/>
      </tp>
      <tp t="s">
        <v>SEK</v>
        <stp/>
        <stp>##V3_BDPV12</stp>
        <stp>ASSAB SS Equity</stp>
        <stp>CRNCY</stp>
        <stp>[Crispin Spreadsheet.xlsx]OEI!R351C4</stp>
        <tr r="D351" s="2"/>
      </tp>
      <tp>
        <v>5300</v>
        <stp/>
        <stp>##V3_BDPV12</stp>
        <stp>RICHT HB Equity</stp>
        <stp>PX_YEST_CLOSE</stp>
        <stp>[Crispin Spreadsheet.xlsx]OEI!R207C6</stp>
        <tr r="F207" s="2"/>
      </tp>
      <tp>
        <v>45.89</v>
        <stp/>
        <stp>##V3_BDPV12</stp>
        <stp>ORCL US Equity</stp>
        <stp>PX_YEST_CLOSE</stp>
        <stp>[Crispin Spreadsheet.xlsx]OEI!R672C6</stp>
        <tr r="F672" s="2"/>
      </tp>
      <tp t="s">
        <v>EUR</v>
        <stp/>
        <stp>##V3_BDPV12</stp>
        <stp>ENEL IM Equity</stp>
        <stp>CRNCY</stp>
        <stp>[Crispin Spreadsheet.xlsx]OEI!R224C4</stp>
        <tr r="D224" s="2"/>
      </tp>
      <tp t="s">
        <v>USD</v>
        <stp/>
        <stp>##V3_BDPV12</stp>
        <stp>CDZI US Equity</stp>
        <stp>CRNCY</stp>
        <stp>[Crispin Spreadsheet.xlsx]OEI!R605C4</stp>
        <tr r="D605" s="2"/>
      </tp>
      <tp>
        <v>1386</v>
        <stp/>
        <stp>##V3_BDPV12</stp>
        <stp>7261 JT Equity</stp>
        <stp>LAST_PRICE</stp>
        <stp>[Crispin Spreadsheet.xlsx]OEI!R259C7</stp>
        <tr r="G259" s="2"/>
      </tp>
      <tp>
        <v>1830.5</v>
        <stp/>
        <stp>##V3_BDPV12</stp>
        <stp>8591 JT Equity</stp>
        <stp>LAST_PRICE</stp>
        <stp>[Crispin Spreadsheet.xlsx]OEI!R269C7</stp>
        <tr r="G269" s="2"/>
      </tp>
      <tp>
        <v>825</v>
        <stp/>
        <stp>##V3_BDHV12</stp>
        <stp>8848 JT Equity</stp>
        <stp>PX_CLOSE_1D</stp>
        <stp>09/03/2018</stp>
        <stp>09/03/2018</stp>
        <stp>[Crispin Spreadsheet.xlsx]OEI!R258C28</stp>
        <tr r="AB258" s="2"/>
      </tp>
      <tp>
        <v>28.15</v>
        <stp/>
        <stp>##V3_BDHV12</stp>
        <stp>1128 HK Equity</stp>
        <stp>PX_CLOSE_1D</stp>
        <stp>09/03/2018</stp>
        <stp>09/03/2018</stp>
        <stp>[Crispin Spreadsheet.xlsx]OEI!R204C28</stp>
        <tr r="AB204" s="2"/>
      </tp>
      <tp>
        <v>44.9</v>
        <stp/>
        <stp>##V3_BDHV12</stp>
        <stp>1928 HK Equity</stp>
        <stp>PX_CLOSE_1D</stp>
        <stp>09/03/2018</stp>
        <stp>09/03/2018</stp>
        <stp>[Crispin Spreadsheet.xlsx]OEI!R202C28</stp>
        <tr r="AB202" s="2"/>
      </tp>
      <tp>
        <v>1528</v>
        <stp/>
        <stp>##V3_BDHV12</stp>
        <stp>1808 JT Equity</stp>
        <stp>PX_CLOSE_1D</stp>
        <stp>09/03/2018</stp>
        <stp>09/03/2018</stp>
        <stp>[Crispin Spreadsheet.xlsx]OEI!R249C28</stp>
        <tr r="AB249" s="2"/>
      </tp>
      <tp>
        <v>6.25</v>
        <stp/>
        <stp>##V3_BDHV12</stp>
        <stp>3328 HK Equity</stp>
        <stp>PX_CLOSE_1D</stp>
        <stp>09/03/2018</stp>
        <stp>09/03/2018</stp>
        <stp>[Crispin Spreadsheet.xlsx]OEI!R193C28</stp>
        <tr r="AB193" s="2"/>
      </tp>
      <tp>
        <v>3040</v>
        <stp/>
        <stp>##V3_BDHV12</stp>
        <stp>4208 JT Equity</stp>
        <stp>PX_CLOSE_1D</stp>
        <stp>09/03/2018</stp>
        <stp>09/03/2018</stp>
        <stp>[Crispin Spreadsheet.xlsx]OEI!R286C28</stp>
        <tr r="AB286" s="2"/>
      </tp>
      <tp t="s">
        <v>EUR</v>
        <stp/>
        <stp>##V3_BDPV12</stp>
        <stp>ZIL2 GY Equity</stp>
        <stp>CRNCY</stp>
        <stp>[Crispin Spreadsheet.xlsx]OEI!R756C4</stp>
        <tr r="D756" s="2"/>
      </tp>
      <tp>
        <v>1.6006</v>
        <stp/>
        <stp>##V3_BDPV12</stp>
        <stp>EURAUD Curncy</stp>
        <stp>LAST_PRICE</stp>
        <stp>[Crispin Spreadsheet.xlsx]OEI!R729C13</stp>
        <tr r="M729" s="2"/>
      </tp>
      <tp t="s">
        <v>USD</v>
        <stp/>
        <stp>##V3_BDPV12</stp>
        <stp>SCHW US Equity</stp>
        <stp>CRNCY</stp>
        <stp>[Crispin Spreadsheet.xlsx]OEI!R608C4</stp>
        <tr r="D608" s="2"/>
      </tp>
      <tp>
        <v>482.9</v>
        <stp/>
        <stp>##V3_BDPV12</stp>
        <stp>HEXAB SS Equity</stp>
        <stp>PX_YEST_CLOSE</stp>
        <stp>[Crispin Spreadsheet.xlsx]OEI!R760C6</stp>
        <tr r="F760" s="2"/>
      </tp>
      <tp t="s">
        <v>TRY</v>
        <stp/>
        <stp>##V3_BDPV12</stp>
        <stp>GARAN TI Equity</stp>
        <stp>CRNCY</stp>
        <stp>[Crispin Spreadsheet.xlsx]OEI!R394C4</stp>
        <tr r="D394" s="2"/>
      </tp>
      <tp>
        <v>58.4</v>
        <stp/>
        <stp>##V3_BDPV12</stp>
        <stp>NODL NO Equity</stp>
        <stp>PX_YEST_CLOSE</stp>
        <stp>[Crispin Spreadsheet.xlsx]OEI!R776C6</stp>
        <tr r="F776" s="2"/>
      </tp>
      <tp t="s">
        <v>SEK</v>
        <stp/>
        <stp>##V3_BDPV12</stp>
        <stp>VOLVB SS Equity</stp>
        <stp>CRNCY</stp>
        <stp>[Crispin Spreadsheet.xlsx]OEI!R369C4</stp>
        <tr r="D369" s="2"/>
      </tp>
      <tp>
        <v>727.1</v>
        <stp/>
        <stp>##V3_BDPV12</stp>
        <stp>STAN LN Equity</stp>
        <stp>PX_YEST_CLOSE</stp>
        <stp>[Crispin Spreadsheet.xlsx]OEI!R562C6</stp>
        <tr r="F562" s="2"/>
      </tp>
      <tp>
        <v>456.1</v>
        <stp/>
        <stp>##V3_BDPV12</stp>
        <stp>HWDN LN Equity</stp>
        <stp>PX_YEST_CLOSE</stp>
        <stp>[Crispin Spreadsheet.xlsx]OEI!R467C6</stp>
        <tr r="F467" s="2"/>
      </tp>
      <tp t="s">
        <v>USD</v>
        <stp/>
        <stp>##V3_BDPV12</stp>
        <stp>CACC US Equity</stp>
        <stp>CRNCY</stp>
        <stp>[Crispin Spreadsheet.xlsx]OEI!R753C4</stp>
        <tr r="D753" s="2"/>
      </tp>
      <tp t="s">
        <v>USD</v>
        <stp/>
        <stp>##V3_BDPV12</stp>
        <stp>GOGO US Equity</stp>
        <stp>CRNCY</stp>
        <stp>[Crispin Spreadsheet.xlsx]OEI!R637C4</stp>
        <tr r="D637" s="2"/>
      </tp>
      <tp>
        <v>32</v>
        <stp/>
        <stp>##V3_BDPV12</stp>
        <stp>PHIA NA Equity</stp>
        <stp>PX_YEST_CLOSE</stp>
        <stp>[Crispin Spreadsheet.xlsx]OEI!R765C6</stp>
        <tr r="F765" s="2"/>
      </tp>
      <tp>
        <v>228.6</v>
        <stp/>
        <stp>##V3_BDPV12</stp>
        <stp>DANSKE DC Equity</stp>
        <stp>PX_YEST_CLOSE</stp>
        <stp>[Crispin Spreadsheet.xlsx]OEI!R60C6</stp>
        <tr r="F60" s="2"/>
      </tp>
      <tp>
        <v>57.06</v>
        <stp/>
        <stp>##V3_BDPV12</stp>
        <stp>NESTE FH Equity</stp>
        <stp>PX_YEST_CLOSE</stp>
        <stp>[Crispin Spreadsheet.xlsx]OEI!R72C6</stp>
        <tr r="F72" s="2"/>
      </tp>
      <tp>
        <v>4335</v>
        <stp/>
        <stp>##V3_BDHV12</stp>
        <stp>9719 JT Equity</stp>
        <stp>PX_CLOSE_1D</stp>
        <stp>09/03/2018</stp>
        <stp>09/03/2018</stp>
        <stp>[Crispin Spreadsheet.xlsx]OEI!R272C28</stp>
        <tr r="AB272" s="2"/>
      </tp>
      <tp>
        <v>1731</v>
        <stp/>
        <stp>##V3_BDHV12</stp>
        <stp>8929 JT Equity</stp>
        <stp>PX_CLOSE_1D</stp>
        <stp>09/03/2018</stp>
        <stp>09/03/2018</stp>
        <stp>[Crispin Spreadsheet.xlsx]OEI!R242C28</stp>
        <tr r="AB242" s="2"/>
      </tp>
      <tp>
        <v>1209</v>
        <stp/>
        <stp>##V3_BDHV12</stp>
        <stp>3099 JT Equity</stp>
        <stp>PX_CLOSE_1D</stp>
        <stp>09/03/2018</stp>
        <stp>09/03/2018</stp>
        <stp>[Crispin Spreadsheet.xlsx]OEI!R250C28</stp>
        <tr r="AB250" s="2"/>
      </tp>
      <tp>
        <v>4.1399999999999997</v>
        <stp/>
        <stp>##V3_BDHV12</stp>
        <stp>1919 HK Equity</stp>
        <stp>PX_CLOSE_1D</stp>
        <stp>09/03/2018</stp>
        <stp>09/03/2018</stp>
        <stp>[Crispin Spreadsheet.xlsx]OEI!R195C28</stp>
        <tr r="AB195" s="2"/>
      </tp>
      <tp>
        <v>13.14</v>
        <stp/>
        <stp>##V3_BDHV12</stp>
        <stp>2689 HK Equity</stp>
        <stp>PX_CLOSE_1D</stp>
        <stp>09/03/2018</stp>
        <stp>09/03/2018</stp>
        <stp>[Crispin Spreadsheet.xlsx]OEI!R200C28</stp>
        <tr r="AB200" s="2"/>
      </tp>
      <tp>
        <v>3.87</v>
        <stp/>
        <stp>##V3_BDHV12</stp>
        <stp>2899 HK Equity</stp>
        <stp>PX_CLOSE_1D</stp>
        <stp>09/03/2018</stp>
        <stp>09/03/2018</stp>
        <stp>[Crispin Spreadsheet.xlsx]OEI!R197C28</stp>
        <tr r="AB197" s="2"/>
      </tp>
      <tp>
        <v>1.236</v>
        <stp/>
        <stp>##V3_BDPV12</stp>
        <stp>EURUSD Curncy</stp>
        <stp>LAST_PRICE</stp>
        <stp>[Crispin Spreadsheet.xlsx]OEI!R3C14</stp>
        <tr r="N3" s="2"/>
      </tp>
      <tp>
        <v>513</v>
        <stp/>
        <stp>##V3_BDHV12</stp>
        <stp>4689 JT Equity</stp>
        <stp>PX_CLOSE_1D</stp>
        <stp>09/03/2018</stp>
        <stp>09/03/2018</stp>
        <stp>[Crispin Spreadsheet.xlsx]OEI!R287C28</stp>
        <tr r="AB287" s="2"/>
      </tp>
      <tp t="s">
        <v>HUF</v>
        <stp/>
        <stp>##V3_BDPV12</stp>
        <stp>RICHT HB Equity</stp>
        <stp>CRNCY</stp>
        <stp>[Crispin Spreadsheet.xlsx]OEI!R207C4</stp>
        <tr r="D207" s="2"/>
      </tp>
      <tp>
        <v>175.15</v>
        <stp/>
        <stp>##V3_BDPV12</stp>
        <stp>ASSAB SS Equity</stp>
        <stp>PX_YEST_CLOSE</stp>
        <stp>[Crispin Spreadsheet.xlsx]OEI!R351C6</stp>
        <tr r="F351" s="2"/>
      </tp>
      <tp>
        <v>4.7960000000000003</v>
        <stp/>
        <stp>##V3_BDPV12</stp>
        <stp>ENEL IM Equity</stp>
        <stp>PX_YEST_CLOSE</stp>
        <stp>[Crispin Spreadsheet.xlsx]OEI!R224C6</stp>
        <tr r="F224" s="2"/>
      </tp>
      <tp>
        <v>13.85</v>
        <stp/>
        <stp>##V3_BDPV12</stp>
        <stp>CDZI US Equity</stp>
        <stp>PX_YEST_CLOSE</stp>
        <stp>[Crispin Spreadsheet.xlsx]OEI!R605C6</stp>
        <tr r="F605" s="2"/>
      </tp>
      <tp t="s">
        <v>USD</v>
        <stp/>
        <stp>##V3_BDPV12</stp>
        <stp>ORCL US Equity</stp>
        <stp>CRNCY</stp>
        <stp>[Crispin Spreadsheet.xlsx]OEI!R672C4</stp>
        <tr r="D672" s="2"/>
      </tp>
      <tp>
        <v>35</v>
        <stp/>
        <stp>##V3_BDHV12</stp>
        <stp>SLCE3 BS Equity</stp>
        <stp>PX_CLOSE_1D</stp>
        <stp>09/03/2018</stp>
        <stp>09/03/2018</stp>
        <stp>[Crispin Spreadsheet.xlsx]OEI!R42C28</stp>
        <tr r="AB42" s="2"/>
      </tp>
      <tp>
        <v>41.46</v>
        <stp/>
        <stp>##V3_BDHV12</stp>
        <stp>VALE3 BS Equity</stp>
        <stp>PX_CLOSE_1D</stp>
        <stp>09/03/2018</stp>
        <stp>09/03/2018</stp>
        <stp>[Crispin Spreadsheet.xlsx]OEI!R43C28</stp>
        <tr r="AB43" s="2"/>
      </tp>
      <tp>
        <v>1.17109</v>
        <stp/>
        <stp>##V3_BDPV12</stp>
        <stp>EURCHF Curncy</stp>
        <stp>LAST_PRICE</stp>
        <stp>[Crispin Spreadsheet.xlsx]OEI!R774C13</stp>
        <tr r="M774" s="2"/>
      </tp>
      <tp>
        <v>1.17109</v>
        <stp/>
        <stp>##V3_BDPV12</stp>
        <stp>EURCHF Curncy</stp>
        <stp>LAST_PRICE</stp>
        <stp>[Crispin Spreadsheet.xlsx]OEI!R745C13</stp>
        <tr r="M745" s="2"/>
      </tp>
      <tp>
        <v>1.17109</v>
        <stp/>
        <stp>##V3_BDPV12</stp>
        <stp>EURCHF Curncy</stp>
        <stp>LAST_PRICE</stp>
        <stp>[Crispin Spreadsheet.xlsx]OEI!R787C13</stp>
        <tr r="M787" s="2"/>
      </tp>
      <tp>
        <v>1.17109</v>
        <stp/>
        <stp>##V3_BDPV12</stp>
        <stp>EURCHF Curncy</stp>
        <stp>LAST_PRICE</stp>
        <stp>[Crispin Spreadsheet.xlsx]OEI!R378C13</stp>
        <tr r="M378" s="2"/>
      </tp>
      <tp>
        <v>1.17109</v>
        <stp/>
        <stp>##V3_BDPV12</stp>
        <stp>EURCHF Curncy</stp>
        <stp>LAST_PRICE</stp>
        <stp>[Crispin Spreadsheet.xlsx]OEI!R379C13</stp>
        <tr r="M379" s="2"/>
      </tp>
      <tp>
        <v>1.17109</v>
        <stp/>
        <stp>##V3_BDPV12</stp>
        <stp>EURCHF Curncy</stp>
        <stp>LAST_PRICE</stp>
        <stp>[Crispin Spreadsheet.xlsx]OEI!R374C13</stp>
        <tr r="M374" s="2"/>
      </tp>
      <tp>
        <v>1.17109</v>
        <stp/>
        <stp>##V3_BDPV12</stp>
        <stp>EURCHF Curncy</stp>
        <stp>LAST_PRICE</stp>
        <stp>[Crispin Spreadsheet.xlsx]OEI!R375C13</stp>
        <tr r="M375" s="2"/>
      </tp>
      <tp>
        <v>1.17109</v>
        <stp/>
        <stp>##V3_BDPV12</stp>
        <stp>EURCHF Curncy</stp>
        <stp>LAST_PRICE</stp>
        <stp>[Crispin Spreadsheet.xlsx]OEI!R376C13</stp>
        <tr r="M376" s="2"/>
      </tp>
      <tp>
        <v>1.17109</v>
        <stp/>
        <stp>##V3_BDPV12</stp>
        <stp>EURCHF Curncy</stp>
        <stp>LAST_PRICE</stp>
        <stp>[Crispin Spreadsheet.xlsx]OEI!R377C13</stp>
        <tr r="M377" s="2"/>
      </tp>
      <tp>
        <v>1.17109</v>
        <stp/>
        <stp>##V3_BDPV12</stp>
        <stp>EURCHF Curncy</stp>
        <stp>LAST_PRICE</stp>
        <stp>[Crispin Spreadsheet.xlsx]OEI!R372C13</stp>
        <tr r="M372" s="2"/>
      </tp>
      <tp>
        <v>1.17109</v>
        <stp/>
        <stp>##V3_BDPV12</stp>
        <stp>EURCHF Curncy</stp>
        <stp>LAST_PRICE</stp>
        <stp>[Crispin Spreadsheet.xlsx]OEI!R373C13</stp>
        <tr r="M373" s="2"/>
      </tp>
      <tp>
        <v>1.17109</v>
        <stp/>
        <stp>##V3_BDPV12</stp>
        <stp>EURCHF Curncy</stp>
        <stp>LAST_PRICE</stp>
        <stp>[Crispin Spreadsheet.xlsx]OEI!R390C13</stp>
        <tr r="M390" s="2"/>
      </tp>
      <tp>
        <v>1.17109</v>
        <stp/>
        <stp>##V3_BDPV12</stp>
        <stp>EURCHF Curncy</stp>
        <stp>LAST_PRICE</stp>
        <stp>[Crispin Spreadsheet.xlsx]OEI!R391C13</stp>
        <tr r="M391" s="2"/>
      </tp>
      <tp>
        <v>1.17109</v>
        <stp/>
        <stp>##V3_BDPV12</stp>
        <stp>EURCHF Curncy</stp>
        <stp>LAST_PRICE</stp>
        <stp>[Crispin Spreadsheet.xlsx]OEI!R388C13</stp>
        <tr r="M388" s="2"/>
      </tp>
      <tp>
        <v>1.17109</v>
        <stp/>
        <stp>##V3_BDPV12</stp>
        <stp>EURCHF Curncy</stp>
        <stp>LAST_PRICE</stp>
        <stp>[Crispin Spreadsheet.xlsx]OEI!R389C13</stp>
        <tr r="M389" s="2"/>
      </tp>
      <tp>
        <v>1.17109</v>
        <stp/>
        <stp>##V3_BDPV12</stp>
        <stp>EURCHF Curncy</stp>
        <stp>LAST_PRICE</stp>
        <stp>[Crispin Spreadsheet.xlsx]OEI!R384C13</stp>
        <tr r="M384" s="2"/>
      </tp>
      <tp>
        <v>1.17109</v>
        <stp/>
        <stp>##V3_BDPV12</stp>
        <stp>EURCHF Curncy</stp>
        <stp>LAST_PRICE</stp>
        <stp>[Crispin Spreadsheet.xlsx]OEI!R385C13</stp>
        <tr r="M385" s="2"/>
      </tp>
      <tp>
        <v>1.17109</v>
        <stp/>
        <stp>##V3_BDPV12</stp>
        <stp>EURCHF Curncy</stp>
        <stp>LAST_PRICE</stp>
        <stp>[Crispin Spreadsheet.xlsx]OEI!R386C13</stp>
        <tr r="M386" s="2"/>
      </tp>
      <tp>
        <v>1.17109</v>
        <stp/>
        <stp>##V3_BDPV12</stp>
        <stp>EURCHF Curncy</stp>
        <stp>LAST_PRICE</stp>
        <stp>[Crispin Spreadsheet.xlsx]OEI!R387C13</stp>
        <tr r="M387" s="2"/>
      </tp>
      <tp>
        <v>1.17109</v>
        <stp/>
        <stp>##V3_BDPV12</stp>
        <stp>EURCHF Curncy</stp>
        <stp>LAST_PRICE</stp>
        <stp>[Crispin Spreadsheet.xlsx]OEI!R380C13</stp>
        <tr r="M380" s="2"/>
      </tp>
      <tp>
        <v>1.17109</v>
        <stp/>
        <stp>##V3_BDPV12</stp>
        <stp>EURCHF Curncy</stp>
        <stp>LAST_PRICE</stp>
        <stp>[Crispin Spreadsheet.xlsx]OEI!R381C13</stp>
        <tr r="M381" s="2"/>
      </tp>
      <tp>
        <v>1.17109</v>
        <stp/>
        <stp>##V3_BDPV12</stp>
        <stp>EURCHF Curncy</stp>
        <stp>LAST_PRICE</stp>
        <stp>[Crispin Spreadsheet.xlsx]OEI!R382C13</stp>
        <tr r="M382" s="2"/>
      </tp>
      <tp>
        <v>1.17109</v>
        <stp/>
        <stp>##V3_BDPV12</stp>
        <stp>EURCHF Curncy</stp>
        <stp>LAST_PRICE</stp>
        <stp>[Crispin Spreadsheet.xlsx]OEI!R383C13</stp>
        <tr r="M383" s="2"/>
      </tp>
      <tp t="s">
        <v>USD</v>
        <stp/>
        <stp>##V3_BDPV12</stp>
        <stp>LBTYA US Equity</stp>
        <stp>CRNCY</stp>
        <stp>[Crispin Spreadsheet.xlsx]OEI!R654C4</stp>
        <tr r="D654" s="2"/>
      </tp>
      <tp>
        <v>1971.5</v>
        <stp/>
        <stp>##V3_BDPV12</stp>
        <stp>WEIR LN Equity</stp>
        <stp>PX_YEST_CLOSE</stp>
        <stp>[Crispin Spreadsheet.xlsx]OEI!R568C6</stp>
        <tr r="F568" s="2"/>
      </tp>
      <tp t="s">
        <v>USD</v>
        <stp/>
        <stp>##V3_BDPV12</stp>
        <stp>MSCC US Equity</stp>
        <stp>CRNCY</stp>
        <stp>[Crispin Spreadsheet.xlsx]OEI!R661C4</stp>
        <tr r="D661" s="2"/>
      </tp>
      <tp>
        <v>36.4</v>
        <stp/>
        <stp>##V3_BDPV12</stp>
        <stp>BDRILL NO Equity</stp>
        <stp>PX_YEST_CLOSE</stp>
        <stp>[Crispin Spreadsheet.xlsx]OEI!R750C6</stp>
        <tr r="F750" s="2"/>
      </tp>
      <tp t="s">
        <v>SEK</v>
        <stp/>
        <stp>##V3_BDPV12</stp>
        <stp>CLAB SS Equity</stp>
        <stp>CRNCY</stp>
        <stp>[Crispin Spreadsheet.xlsx]OEI!R353C4</stp>
        <tr r="D353" s="2"/>
      </tp>
      <tp t="s">
        <v>USD</v>
        <stp/>
        <stp>##V3_BDPV12</stp>
        <stp>AGCO US Equity</stp>
        <stp>CRNCY</stp>
        <stp>[Crispin Spreadsheet.xlsx]OEI!R591C4</stp>
        <tr r="D591" s="2"/>
      </tp>
      <tp t="s">
        <v>EUR</v>
        <stp/>
        <stp>##V3_BDPV12</stp>
        <stp>CABK SQ Equity</stp>
        <stp>CRNCY</stp>
        <stp>[Crispin Spreadsheet.xlsx]OEI!R342C4</stp>
        <tr r="D342" s="2"/>
      </tp>
      <tp>
        <v>198.75</v>
        <stp/>
        <stp>##V3_BDPV12</stp>
        <stp>SWEDA SS Equity</stp>
        <stp>PX_YEST_CLOSE</stp>
        <stp>[Crispin Spreadsheet.xlsx]OEI!R367C6</stp>
        <tr r="F367" s="2"/>
      </tp>
      <tp>
        <v>119.9</v>
        <stp/>
        <stp>##V3_BDHV12</stp>
        <stp>AMBUB DC Equity</stp>
        <stp>PX_CLOSE_1D</stp>
        <stp>09/03/2018</stp>
        <stp>09/03/2018</stp>
        <stp>[Crispin Spreadsheet.xlsx]OEI!R58C28</stp>
        <tr r="AB58" s="2"/>
      </tp>
      <tp t="s">
        <v>EUR</v>
        <stp/>
        <stp>##V3_BDPV12</stp>
        <stp>ZIL2 GY Equity</stp>
        <stp>CRNCY</stp>
        <stp>[Crispin Spreadsheet.xlsx]OEI!R155C4</stp>
        <tr r="D155" s="2"/>
      </tp>
      <tp>
        <v>4.0860000000000003</v>
        <stp/>
        <stp>##V3_BDPV12</stp>
        <stp>EURBRL Curncy</stp>
        <stp>LAST_PRICE</stp>
        <stp>[Crispin Spreadsheet.xlsx]OEI!R783C13</stp>
        <tr r="M783" s="2"/>
      </tp>
      <tp t="s">
        <v>SEK</v>
        <stp/>
        <stp>##V3_BDPV12</stp>
        <stp>ELUXB SS Equity</stp>
        <stp>CRNCY</stp>
        <stp>[Crispin Spreadsheet.xlsx]OEI!R354C4</stp>
        <tr r="D354" s="2"/>
      </tp>
      <tp t="s">
        <v>EUR</v>
        <stp/>
        <stp>##V3_BDPV12</stp>
        <stp>ALPHA GA Equity</stp>
        <stp>CRNCY</stp>
        <stp>[Crispin Spreadsheet.xlsx]OEI!R186C4</stp>
        <tr r="D186" s="2"/>
      </tp>
      <tp>
        <v>3101</v>
        <stp/>
        <stp>##V3_BDPV12</stp>
        <stp>JMAT LN Equity</stp>
        <stp>PX_YEST_CLOSE</stp>
        <stp>[Crispin Spreadsheet.xlsx]OEI!R491C6</stp>
        <tr r="F491" s="2"/>
      </tp>
      <tp>
        <v>322.97000000000003</v>
        <stp/>
        <stp>##V3_BDPV12</stp>
        <stp>CHTR US Equity</stp>
        <stp>PX_YEST_CLOSE</stp>
        <stp>[Crispin Spreadsheet.xlsx]OEI!R609C6</stp>
        <tr r="F609" s="2"/>
      </tp>
      <tp t="s">
        <v>EUR</v>
        <stp/>
        <stp>##V3_BDPV12</stp>
        <stp>RDSA NA Equity</stp>
        <stp>CRNCY</stp>
        <stp>[Crispin Spreadsheet.xlsx]OEI!R302C4</stp>
        <tr r="D302" s="2"/>
      </tp>
      <tp>
        <v>0.44650000000000001</v>
        <stp/>
        <stp>##V3_BDPV12</stp>
        <stp>GEDI IM Equity</stp>
        <stp>PX_YEST_CLOSE</stp>
        <stp>[Crispin Spreadsheet.xlsx]OEI!R227C6</stp>
        <tr r="F227" s="2"/>
      </tp>
      <tp t="s">
        <v>SEK</v>
        <stp/>
        <stp>##V3_BDPV12</stp>
        <stp>SKFB SS Equity</stp>
        <stp>CRNCY</stp>
        <stp>[Crispin Spreadsheet.xlsx]OEI!R365C4</stp>
        <tr r="D365" s="2"/>
      </tp>
      <tp t="s">
        <v>SEK</v>
        <stp/>
        <stp>##V3_BDPV12</stp>
        <stp>SKAB SS Equity</stp>
        <stp>CRNCY</stp>
        <stp>[Crispin Spreadsheet.xlsx]OEI!R782C4</stp>
        <tr r="D782" s="2"/>
      </tp>
      <tp>
        <v>84.4</v>
        <stp/>
        <stp>##V3_BDPV12</stp>
        <stp>SAVE FP Equity</stp>
        <stp>PX_YEST_CLOSE</stp>
        <stp>[Crispin Spreadsheet.xlsx]OEI!R118C6</stp>
        <tr r="F118" s="2"/>
      </tp>
      <tp>
        <v>85.6</v>
        <stp/>
        <stp>##V3_BDPV12</stp>
        <stp>HEIA NA Equity</stp>
        <stp>PX_YEST_CLOSE</stp>
        <stp>[Crispin Spreadsheet.xlsx]OEI!R296C6</stp>
        <tr r="F296" s="2"/>
      </tp>
      <tp>
        <v>6.4450000000000003</v>
        <stp/>
        <stp>##V3_BDPV12</stp>
        <stp>BBVA SQ Equity</stp>
        <stp>PX_YEST_CLOSE</stp>
        <stp>[Crispin Spreadsheet.xlsx]OEI!R339C6</stp>
        <tr r="F339" s="2"/>
      </tp>
      <tp t="s">
        <v>USD</v>
        <stp/>
        <stp>##V3_BDPV12</stp>
        <stp>FIBK US Equity</stp>
        <stp>CRNCY</stp>
        <stp>[Crispin Spreadsheet.xlsx]OEI!R631C4</stp>
        <tr r="D631" s="2"/>
      </tp>
      <tp t="s">
        <v>USD</v>
        <stp/>
        <stp>##V3_BDPV12</stp>
        <stp>SPA Index</stp>
        <stp>CRNCY</stp>
        <stp>[Crispin Spreadsheet.xlsx]OEI!R587C4</stp>
        <tr r="D587" s="2"/>
      </tp>
      <tp>
        <v>8.09</v>
        <stp/>
        <stp>##V3_BDPV12</stp>
        <stp>939 HK Equity</stp>
        <stp>LAST_PRICE</stp>
        <stp>[Crispin Spreadsheet.xlsx]OEI!R194C7</stp>
        <tr r="G194" s="2"/>
      </tp>
      <tp t="s">
        <v>EUR</v>
        <stp/>
        <stp>##V3_BDPV12</stp>
        <stp>PAH3 GY Equity</stp>
        <stp>CRNCY</stp>
        <stp>[Crispin Spreadsheet.xlsx]OEI!R166C4</stp>
        <tr r="D166" s="2"/>
      </tp>
      <tp t="s">
        <v>USD</v>
        <stp/>
        <stp>##V3_BDPV12</stp>
        <stp>EBAY US Equity</stp>
        <stp>CRNCY</stp>
        <stp>[Crispin Spreadsheet.xlsx]OEI!R625C4</stp>
        <tr r="D625" s="2"/>
      </tp>
      <tp>
        <v>2151</v>
        <stp/>
        <stp>##V3_BDPV12</stp>
        <stp>GIVN SW Equity</stp>
        <stp>PX_YEST_CLOSE</stp>
        <stp>[Crispin Spreadsheet.xlsx]OEI!R378C6</stp>
        <tr r="F378" s="2"/>
      </tp>
      <tp t="s">
        <v>USD</v>
        <stp/>
        <stp>##V3_BDPV12</stp>
        <stp>NVDA US Equity</stp>
        <stp>CRNCY</stp>
        <stp>[Crispin Spreadsheet.xlsx]OEI!R670C4</stp>
        <tr r="D670" s="2"/>
      </tp>
      <tp t="s">
        <v>USD</v>
        <stp/>
        <stp>##V3_BDPV12</stp>
        <stp>TSLA US Equity</stp>
        <stp>CRNCY</stp>
        <stp>[Crispin Spreadsheet.xlsx]OEI!R688C4</stp>
        <tr r="D688" s="2"/>
      </tp>
      <tp t="s">
        <v>EUR</v>
        <stp/>
        <stp>##V3_BDPV12</stp>
        <stp>FBEL FP Equity</stp>
        <stp>CRNCY</stp>
        <stp>[Crispin Spreadsheet.xlsx]OEI!R102C4</stp>
        <tr r="D102" s="2"/>
      </tp>
      <tp t="s">
        <v>CHF</v>
        <stp/>
        <stp>##V3_BDPV12</stp>
        <stp>CSGN SW Equity</stp>
        <stp>CRNCY</stp>
        <stp>[Crispin Spreadsheet.xlsx]OEI!R377C4</stp>
        <tr r="D377" s="2"/>
      </tp>
      <tp t="s">
        <v>EUR</v>
        <stp/>
        <stp>##V3_BDPV12</stp>
        <stp>LIGHT NA Equity</stp>
        <stp>CRNCY</stp>
        <stp>[Crispin Spreadsheet.xlsx]OEI!R301C4</stp>
        <tr r="D301" s="2"/>
      </tp>
      <tp t="s">
        <v>EUR</v>
        <stp/>
        <stp>##V3_BDPV12</stp>
        <stp>GXA Index</stp>
        <stp>CRNCY</stp>
        <stp>[Crispin Spreadsheet.xlsx]OEI!R138C4</stp>
        <tr r="D138" s="2"/>
      </tp>
      <tp>
        <v>25.22</v>
        <stp/>
        <stp>##V3_BDPV12</stp>
        <stp>METSO FH Equity</stp>
        <stp>PX_YEST_CLOSE</stp>
        <stp>[Crispin Spreadsheet.xlsx]OEI!R71C6</stp>
        <tr r="F71" s="2"/>
      </tp>
      <tp>
        <v>7.4484000000000004</v>
        <stp/>
        <stp>##V3_BDPV12</stp>
        <stp>EURDKK Curncy</stp>
        <stp>LAST_PRICE</stp>
        <stp>[Crispin Spreadsheet.xlsx]OEI!R799C13</stp>
        <tr r="M799" s="2"/>
      </tp>
      <tp>
        <v>7.4484000000000004</v>
        <stp/>
        <stp>##V3_BDPV12</stp>
        <stp>EURDKK Curncy</stp>
        <stp>LAST_PRICE</stp>
        <stp>[Crispin Spreadsheet.xlsx]OEI!R743C13</stp>
        <tr r="M743" s="2"/>
      </tp>
      <tp>
        <v>66.06</v>
        <stp/>
        <stp>##V3_BDPV12</stp>
        <stp>LLOY LN Equity</stp>
        <stp>PX_YEST_CLOSE</stp>
        <stp>[Crispin Spreadsheet.xlsx]OEI!R499C6</stp>
        <tr r="F499" s="2"/>
      </tp>
      <tp t="s">
        <v>USD</v>
        <stp/>
        <stp>##V3_BDPV12</stp>
        <stp>SNAP US Equity</stp>
        <stp>CRNCY</stp>
        <stp>[Crispin Spreadsheet.xlsx]OEI!R684C4</stp>
        <tr r="D684" s="2"/>
      </tp>
      <tp>
        <v>1053.1500000000001</v>
        <stp/>
        <stp>##V3_BDPV12</stp>
        <stp>GOOGL US Equity</stp>
        <stp>PX_YEST_CLOSE</stp>
        <stp>[Crispin Spreadsheet.xlsx]OEI!R593C6</stp>
        <tr r="F593" s="2"/>
      </tp>
      <tp t="s">
        <v>USD</v>
        <stp/>
        <stp>##V3_BDPV12</stp>
        <stp>PCAR US Equity</stp>
        <stp>CRNCY</stp>
        <stp>[Crispin Spreadsheet.xlsx]OEI!R674C4</stp>
        <tr r="D674" s="2"/>
      </tp>
      <tp>
        <v>646</v>
        <stp/>
        <stp>##V3_BDPV12</stp>
        <stp>DMGT LN Equity</stp>
        <stp>PX_YEST_CLOSE</stp>
        <stp>[Crispin Spreadsheet.xlsx]OEI!R441C6</stp>
        <tr r="F441" s="2"/>
      </tp>
      <tp>
        <v>84.54</v>
        <stp/>
        <stp>##V3_BDPV12</stp>
        <stp>EKTAB SS Equity</stp>
        <stp>PX_YEST_CLOSE</stp>
        <stp>[Crispin Spreadsheet.xlsx]OEI!R355C6</stp>
        <tr r="F355" s="2"/>
      </tp>
      <tp>
        <v>169.1</v>
        <stp/>
        <stp>##V3_BDPV12</stp>
        <stp>ASML NA Equity</stp>
        <stp>PX_YEST_CLOSE</stp>
        <stp>[Crispin Spreadsheet.xlsx]OEI!R294C6</stp>
        <tr r="F294" s="2"/>
      </tp>
      <tp>
        <v>6.5000000000000002E-2</v>
        <stp/>
        <stp>##V3_BDPV12</stp>
        <stp>NADLQ US Equity</stp>
        <stp>PX_YEST_CLOSE</stp>
        <stp>[Crispin Spreadsheet.xlsx]OEI!R668C6</stp>
        <tr r="F668" s="2"/>
      </tp>
      <tp>
        <v>28</v>
        <stp/>
        <stp>##V3_BDPV12</stp>
        <stp>NTRI US Equity</stp>
        <stp>PX_YEST_CLOSE</stp>
        <stp>[Crispin Spreadsheet.xlsx]OEI!R669C6</stp>
        <tr r="F669" s="2"/>
      </tp>
      <tp>
        <v>36.4</v>
        <stp/>
        <stp>##V3_BDPV12</stp>
        <stp>BDRILL NO Equity</stp>
        <stp>PX_YEST_CLOSE</stp>
        <stp>[Crispin Spreadsheet.xlsx]OEI!R307C6</stp>
        <tr r="F307" s="2"/>
      </tp>
      <tp t="s">
        <v>SEK</v>
        <stp/>
        <stp>##V3_BDPV12</stp>
        <stp>SKAB SS Equity</stp>
        <stp>CRNCY</stp>
        <stp>[Crispin Spreadsheet.xlsx]OEI!R364C4</stp>
        <tr r="D364" s="2"/>
      </tp>
      <tp t="s">
        <v>CHF</v>
        <stp/>
        <stp>##V3_BDPV12</stp>
        <stp>ADEN SW Equity</stp>
        <stp>CRNCY</stp>
        <stp>[Crispin Spreadsheet.xlsx]OEI!R374C4</stp>
        <tr r="D374" s="2"/>
      </tp>
      <tp t="s">
        <v>CHF</v>
        <stp/>
        <stp>##V3_BDPV12</stp>
        <stp>ABBN SW Equity</stp>
        <stp>CRNCY</stp>
        <stp>[Crispin Spreadsheet.xlsx]OEI!R373C4</stp>
        <tr r="D373" s="2"/>
      </tp>
      <tp>
        <v>32</v>
        <stp/>
        <stp>##V3_BDPV12</stp>
        <stp>PHIA NA Equity</stp>
        <stp>PX_YEST_CLOSE</stp>
        <stp>[Crispin Spreadsheet.xlsx]OEI!R300C6</stp>
        <tr r="F300" s="2"/>
      </tp>
      <tp>
        <v>47.27</v>
        <stp/>
        <stp>##V3_BDPV12</stp>
        <stp>SSABA SS Equity</stp>
        <stp>PX_YEST_CLOSE</stp>
        <stp>[Crispin Spreadsheet.xlsx]OEI!R366C6</stp>
        <tr r="F366" s="2"/>
      </tp>
      <tp>
        <v>8479</v>
        <stp/>
        <stp>##V3_BDPV12</stp>
        <stp>SMA Index</stp>
        <stp>PX_YEST_CLOSE</stp>
        <stp>[Crispin Spreadsheet.xlsx]OEI!R372C6</stp>
        <tr r="F372" s="2"/>
      </tp>
      <tp>
        <v>10.64</v>
        <stp/>
        <stp>##V3_BDPV12</stp>
        <stp>317 HK Equity</stp>
        <stp>LAST_PRICE</stp>
        <stp>[Crispin Spreadsheet.xlsx]OEI!R198C7</stp>
        <tr r="G198" s="2"/>
      </tp>
      <tp t="s">
        <v>USD</v>
        <stp/>
        <stp>##V3_BDPV12</stp>
        <stp>REDFTPB GU Equity</stp>
        <stp>CRNCY</stp>
        <stp>[Crispin Spreadsheet.xlsx]OEI!R189C4</stp>
        <tr r="D189" s="2"/>
      </tp>
      <tp>
        <v>298.10000000000002</v>
        <stp/>
        <stp>##V3_BDPV12</stp>
        <stp>NOVOB DC Equity</stp>
        <stp>PX_YEST_CLOSE</stp>
        <stp>[Crispin Spreadsheet.xlsx]OEI!R62C6</stp>
        <tr r="F62" s="2"/>
      </tp>
      <tp>
        <v>0.87409999999999999</v>
        <stp/>
        <stp>##V3_BDPV12</stp>
        <stp>EURGBp Curncy</stp>
        <stp>LAST_PRICE</stp>
        <stp>[Crispin Spreadsheet.xlsx]OEI!R458C13</stp>
        <tr r="M458" s="2"/>
      </tp>
      <tp>
        <v>0.87409999999999999</v>
        <stp/>
        <stp>##V3_BDPV12</stp>
        <stp>EURGBp Curncy</stp>
        <stp>LAST_PRICE</stp>
        <stp>[Crispin Spreadsheet.xlsx]OEI!R459C13</stp>
        <tr r="M459" s="2"/>
      </tp>
      <tp>
        <v>0.87409999999999999</v>
        <stp/>
        <stp>##V3_BDPV12</stp>
        <stp>EURGBp Curncy</stp>
        <stp>LAST_PRICE</stp>
        <stp>[Crispin Spreadsheet.xlsx]OEI!R454C13</stp>
        <tr r="M454" s="2"/>
      </tp>
      <tp>
        <v>0.87409999999999999</v>
        <stp/>
        <stp>##V3_BDPV12</stp>
        <stp>EURGBp Curncy</stp>
        <stp>LAST_PRICE</stp>
        <stp>[Crispin Spreadsheet.xlsx]OEI!R455C13</stp>
        <tr r="M455" s="2"/>
      </tp>
      <tp>
        <v>0.87409999999999999</v>
        <stp/>
        <stp>##V3_BDPV12</stp>
        <stp>EURGBp Curncy</stp>
        <stp>LAST_PRICE</stp>
        <stp>[Crispin Spreadsheet.xlsx]OEI!R456C13</stp>
        <tr r="M456" s="2"/>
      </tp>
      <tp>
        <v>0.87409999999999999</v>
        <stp/>
        <stp>##V3_BDPV12</stp>
        <stp>EURGBp Curncy</stp>
        <stp>LAST_PRICE</stp>
        <stp>[Crispin Spreadsheet.xlsx]OEI!R457C13</stp>
        <tr r="M457" s="2"/>
      </tp>
      <tp>
        <v>0.87409999999999999</v>
        <stp/>
        <stp>##V3_BDPV12</stp>
        <stp>EURGBp Curncy</stp>
        <stp>LAST_PRICE</stp>
        <stp>[Crispin Spreadsheet.xlsx]OEI!R450C13</stp>
        <tr r="M450" s="2"/>
      </tp>
      <tp>
        <v>0.87409999999999999</v>
        <stp/>
        <stp>##V3_BDPV12</stp>
        <stp>EURGBp Curncy</stp>
        <stp>LAST_PRICE</stp>
        <stp>[Crispin Spreadsheet.xlsx]OEI!R451C13</stp>
        <tr r="M451" s="2"/>
      </tp>
      <tp>
        <v>0.87409999999999999</v>
        <stp/>
        <stp>##V3_BDPV12</stp>
        <stp>EURGBp Curncy</stp>
        <stp>LAST_PRICE</stp>
        <stp>[Crispin Spreadsheet.xlsx]OEI!R452C13</stp>
        <tr r="M452" s="2"/>
      </tp>
      <tp>
        <v>0.87409999999999999</v>
        <stp/>
        <stp>##V3_BDPV12</stp>
        <stp>EURGBp Curncy</stp>
        <stp>LAST_PRICE</stp>
        <stp>[Crispin Spreadsheet.xlsx]OEI!R453C13</stp>
        <tr r="M453" s="2"/>
      </tp>
      <tp>
        <v>0.87409999999999999</v>
        <stp/>
        <stp>##V3_BDPV12</stp>
        <stp>EURGBp Curncy</stp>
        <stp>LAST_PRICE</stp>
        <stp>[Crispin Spreadsheet.xlsx]OEI!R448C13</stp>
        <tr r="M448" s="2"/>
      </tp>
      <tp>
        <v>0.87409999999999999</v>
        <stp/>
        <stp>##V3_BDPV12</stp>
        <stp>EURGBp Curncy</stp>
        <stp>LAST_PRICE</stp>
        <stp>[Crispin Spreadsheet.xlsx]OEI!R449C13</stp>
        <tr r="M449" s="2"/>
      </tp>
      <tp>
        <v>0.87409999999999999</v>
        <stp/>
        <stp>##V3_BDPV12</stp>
        <stp>EURGBp Curncy</stp>
        <stp>LAST_PRICE</stp>
        <stp>[Crispin Spreadsheet.xlsx]OEI!R444C13</stp>
        <tr r="M444" s="2"/>
      </tp>
      <tp>
        <v>0.87409999999999999</v>
        <stp/>
        <stp>##V3_BDPV12</stp>
        <stp>EURGBp Curncy</stp>
        <stp>LAST_PRICE</stp>
        <stp>[Crispin Spreadsheet.xlsx]OEI!R445C13</stp>
        <tr r="M445" s="2"/>
      </tp>
      <tp>
        <v>0.87409999999999999</v>
        <stp/>
        <stp>##V3_BDPV12</stp>
        <stp>EURGBp Curncy</stp>
        <stp>LAST_PRICE</stp>
        <stp>[Crispin Spreadsheet.xlsx]OEI!R446C13</stp>
        <tr r="M446" s="2"/>
      </tp>
      <tp>
        <v>0.87409999999999999</v>
        <stp/>
        <stp>##V3_BDPV12</stp>
        <stp>EURGBp Curncy</stp>
        <stp>LAST_PRICE</stp>
        <stp>[Crispin Spreadsheet.xlsx]OEI!R447C13</stp>
        <tr r="M447" s="2"/>
      </tp>
      <tp>
        <v>0.87409999999999999</v>
        <stp/>
        <stp>##V3_BDPV12</stp>
        <stp>EURGBp Curncy</stp>
        <stp>LAST_PRICE</stp>
        <stp>[Crispin Spreadsheet.xlsx]OEI!R440C13</stp>
        <tr r="M440" s="2"/>
      </tp>
      <tp>
        <v>0.87409999999999999</v>
        <stp/>
        <stp>##V3_BDPV12</stp>
        <stp>EURGBp Curncy</stp>
        <stp>LAST_PRICE</stp>
        <stp>[Crispin Spreadsheet.xlsx]OEI!R441C13</stp>
        <tr r="M441" s="2"/>
      </tp>
      <tp>
        <v>0.87409999999999999</v>
        <stp/>
        <stp>##V3_BDPV12</stp>
        <stp>EURGBp Curncy</stp>
        <stp>LAST_PRICE</stp>
        <stp>[Crispin Spreadsheet.xlsx]OEI!R442C13</stp>
        <tr r="M442" s="2"/>
      </tp>
      <tp>
        <v>0.87409999999999999</v>
        <stp/>
        <stp>##V3_BDPV12</stp>
        <stp>EURGBp Curncy</stp>
        <stp>LAST_PRICE</stp>
        <stp>[Crispin Spreadsheet.xlsx]OEI!R443C13</stp>
        <tr r="M443" s="2"/>
      </tp>
      <tp>
        <v>0.87409999999999999</v>
        <stp/>
        <stp>##V3_BDPV12</stp>
        <stp>EURGBp Curncy</stp>
        <stp>LAST_PRICE</stp>
        <stp>[Crispin Spreadsheet.xlsx]OEI!R478C13</stp>
        <tr r="M478" s="2"/>
      </tp>
      <tp>
        <v>0.87409999999999999</v>
        <stp/>
        <stp>##V3_BDPV12</stp>
        <stp>EURGBp Curncy</stp>
        <stp>LAST_PRICE</stp>
        <stp>[Crispin Spreadsheet.xlsx]OEI!R479C13</stp>
        <tr r="M479" s="2"/>
      </tp>
      <tp>
        <v>0.87409999999999999</v>
        <stp/>
        <stp>##V3_BDPV12</stp>
        <stp>EURGBp Curncy</stp>
        <stp>LAST_PRICE</stp>
        <stp>[Crispin Spreadsheet.xlsx]OEI!R475C13</stp>
        <tr r="M475" s="2"/>
      </tp>
      <tp>
        <v>0.87409999999999999</v>
        <stp/>
        <stp>##V3_BDPV12</stp>
        <stp>EURGBp Curncy</stp>
        <stp>LAST_PRICE</stp>
        <stp>[Crispin Spreadsheet.xlsx]OEI!R477C13</stp>
        <tr r="M477" s="2"/>
      </tp>
      <tp>
        <v>0.87409999999999999</v>
        <stp/>
        <stp>##V3_BDPV12</stp>
        <stp>EURGBp Curncy</stp>
        <stp>LAST_PRICE</stp>
        <stp>[Crispin Spreadsheet.xlsx]OEI!R471C13</stp>
        <tr r="M471" s="2"/>
      </tp>
      <tp>
        <v>0.87409999999999999</v>
        <stp/>
        <stp>##V3_BDPV12</stp>
        <stp>EURGBp Curncy</stp>
        <stp>LAST_PRICE</stp>
        <stp>[Crispin Spreadsheet.xlsx]OEI!R472C13</stp>
        <tr r="M472" s="2"/>
      </tp>
      <tp>
        <v>0.87409999999999999</v>
        <stp/>
        <stp>##V3_BDPV12</stp>
        <stp>EURGBp Curncy</stp>
        <stp>LAST_PRICE</stp>
        <stp>[Crispin Spreadsheet.xlsx]OEI!R473C13</stp>
        <tr r="M473" s="2"/>
      </tp>
      <tp>
        <v>0.87409999999999999</v>
        <stp/>
        <stp>##V3_BDPV12</stp>
        <stp>EURGBp Curncy</stp>
        <stp>LAST_PRICE</stp>
        <stp>[Crispin Spreadsheet.xlsx]OEI!R468C13</stp>
        <tr r="M468" s="2"/>
      </tp>
      <tp>
        <v>0.87409999999999999</v>
        <stp/>
        <stp>##V3_BDPV12</stp>
        <stp>EURGBp Curncy</stp>
        <stp>LAST_PRICE</stp>
        <stp>[Crispin Spreadsheet.xlsx]OEI!R469C13</stp>
        <tr r="M469" s="2"/>
      </tp>
      <tp>
        <v>0.87409999999999999</v>
        <stp/>
        <stp>##V3_BDPV12</stp>
        <stp>EURGBp Curncy</stp>
        <stp>LAST_PRICE</stp>
        <stp>[Crispin Spreadsheet.xlsx]OEI!R464C13</stp>
        <tr r="M464" s="2"/>
      </tp>
      <tp>
        <v>0.87409999999999999</v>
        <stp/>
        <stp>##V3_BDPV12</stp>
        <stp>EURGBp Curncy</stp>
        <stp>LAST_PRICE</stp>
        <stp>[Crispin Spreadsheet.xlsx]OEI!R466C13</stp>
        <tr r="M466" s="2"/>
      </tp>
      <tp>
        <v>0.87409999999999999</v>
        <stp/>
        <stp>##V3_BDPV12</stp>
        <stp>EURGBp Curncy</stp>
        <stp>LAST_PRICE</stp>
        <stp>[Crispin Spreadsheet.xlsx]OEI!R467C13</stp>
        <tr r="M467" s="2"/>
      </tp>
      <tp>
        <v>0.87409999999999999</v>
        <stp/>
        <stp>##V3_BDPV12</stp>
        <stp>EURGBp Curncy</stp>
        <stp>LAST_PRICE</stp>
        <stp>[Crispin Spreadsheet.xlsx]OEI!R460C13</stp>
        <tr r="M460" s="2"/>
      </tp>
      <tp>
        <v>0.87409999999999999</v>
        <stp/>
        <stp>##V3_BDPV12</stp>
        <stp>EURGBp Curncy</stp>
        <stp>LAST_PRICE</stp>
        <stp>[Crispin Spreadsheet.xlsx]OEI!R462C13</stp>
        <tr r="M462" s="2"/>
      </tp>
      <tp>
        <v>0.87409999999999999</v>
        <stp/>
        <stp>##V3_BDPV12</stp>
        <stp>EURGBp Curncy</stp>
        <stp>LAST_PRICE</stp>
        <stp>[Crispin Spreadsheet.xlsx]OEI!R463C13</stp>
        <tr r="M463" s="2"/>
      </tp>
      <tp>
        <v>0.87409999999999999</v>
        <stp/>
        <stp>##V3_BDPV12</stp>
        <stp>EURGBp Curncy</stp>
        <stp>LAST_PRICE</stp>
        <stp>[Crispin Spreadsheet.xlsx]OEI!R418C13</stp>
        <tr r="M418" s="2"/>
      </tp>
      <tp>
        <v>0.87409999999999999</v>
        <stp/>
        <stp>##V3_BDPV12</stp>
        <stp>EURGBp Curncy</stp>
        <stp>LAST_PRICE</stp>
        <stp>[Crispin Spreadsheet.xlsx]OEI!R419C13</stp>
        <tr r="M419" s="2"/>
      </tp>
      <tp>
        <v>0.87409999999999999</v>
        <stp/>
        <stp>##V3_BDPV12</stp>
        <stp>EURGBp Curncy</stp>
        <stp>LAST_PRICE</stp>
        <stp>[Crispin Spreadsheet.xlsx]OEI!R414C13</stp>
        <tr r="M414" s="2"/>
      </tp>
      <tp>
        <v>0.87409999999999999</v>
        <stp/>
        <stp>##V3_BDPV12</stp>
        <stp>EURGBp Curncy</stp>
        <stp>LAST_PRICE</stp>
        <stp>[Crispin Spreadsheet.xlsx]OEI!R415C13</stp>
        <tr r="M415" s="2"/>
      </tp>
      <tp>
        <v>0.87409999999999999</v>
        <stp/>
        <stp>##V3_BDPV12</stp>
        <stp>EURGBp Curncy</stp>
        <stp>LAST_PRICE</stp>
        <stp>[Crispin Spreadsheet.xlsx]OEI!R416C13</stp>
        <tr r="M416" s="2"/>
      </tp>
      <tp>
        <v>0.87409999999999999</v>
        <stp/>
        <stp>##V3_BDPV12</stp>
        <stp>EURGBp Curncy</stp>
        <stp>LAST_PRICE</stp>
        <stp>[Crispin Spreadsheet.xlsx]OEI!R417C13</stp>
        <tr r="M417" s="2"/>
      </tp>
      <tp>
        <v>0.87409999999999999</v>
        <stp/>
        <stp>##V3_BDPV12</stp>
        <stp>EURGBp Curncy</stp>
        <stp>LAST_PRICE</stp>
        <stp>[Crispin Spreadsheet.xlsx]OEI!R410C13</stp>
        <tr r="M410" s="2"/>
      </tp>
      <tp>
        <v>0.87409999999999999</v>
        <stp/>
        <stp>##V3_BDPV12</stp>
        <stp>EURGBp Curncy</stp>
        <stp>LAST_PRICE</stp>
        <stp>[Crispin Spreadsheet.xlsx]OEI!R411C13</stp>
        <tr r="M411" s="2"/>
      </tp>
      <tp>
        <v>0.87409999999999999</v>
        <stp/>
        <stp>##V3_BDPV12</stp>
        <stp>EURGBp Curncy</stp>
        <stp>LAST_PRICE</stp>
        <stp>[Crispin Spreadsheet.xlsx]OEI!R412C13</stp>
        <tr r="M412" s="2"/>
      </tp>
      <tp>
        <v>0.87409999999999999</v>
        <stp/>
        <stp>##V3_BDPV12</stp>
        <stp>EURGBp Curncy</stp>
        <stp>LAST_PRICE</stp>
        <stp>[Crispin Spreadsheet.xlsx]OEI!R413C13</stp>
        <tr r="M413" s="2"/>
      </tp>
      <tp>
        <v>0.87409999999999999</v>
        <stp/>
        <stp>##V3_BDPV12</stp>
        <stp>EURGBp Curncy</stp>
        <stp>LAST_PRICE</stp>
        <stp>[Crispin Spreadsheet.xlsx]OEI!R408C13</stp>
        <tr r="M408" s="2"/>
      </tp>
      <tp>
        <v>0.87409999999999999</v>
        <stp/>
        <stp>##V3_BDPV12</stp>
        <stp>EURGBp Curncy</stp>
        <stp>LAST_PRICE</stp>
        <stp>[Crispin Spreadsheet.xlsx]OEI!R409C13</stp>
        <tr r="M409" s="2"/>
      </tp>
      <tp>
        <v>0.87409999999999999</v>
        <stp/>
        <stp>##V3_BDPV12</stp>
        <stp>EURGBp Curncy</stp>
        <stp>LAST_PRICE</stp>
        <stp>[Crispin Spreadsheet.xlsx]OEI!R404C13</stp>
        <tr r="M404" s="2"/>
      </tp>
      <tp>
        <v>0.87409999999999999</v>
        <stp/>
        <stp>##V3_BDPV12</stp>
        <stp>EURGBp Curncy</stp>
        <stp>LAST_PRICE</stp>
        <stp>[Crispin Spreadsheet.xlsx]OEI!R405C13</stp>
        <tr r="M405" s="2"/>
      </tp>
      <tp>
        <v>0.87409999999999999</v>
        <stp/>
        <stp>##V3_BDPV12</stp>
        <stp>EURGBp Curncy</stp>
        <stp>LAST_PRICE</stp>
        <stp>[Crispin Spreadsheet.xlsx]OEI!R406C13</stp>
        <tr r="M406" s="2"/>
      </tp>
      <tp>
        <v>0.87409999999999999</v>
        <stp/>
        <stp>##V3_BDPV12</stp>
        <stp>EURGBp Curncy</stp>
        <stp>LAST_PRICE</stp>
        <stp>[Crispin Spreadsheet.xlsx]OEI!R407C13</stp>
        <tr r="M407" s="2"/>
      </tp>
      <tp>
        <v>0.87409999999999999</v>
        <stp/>
        <stp>##V3_BDPV12</stp>
        <stp>EURGBp Curncy</stp>
        <stp>LAST_PRICE</stp>
        <stp>[Crispin Spreadsheet.xlsx]OEI!R400C13</stp>
        <tr r="M400" s="2"/>
      </tp>
      <tp>
        <v>0.87409999999999999</v>
        <stp/>
        <stp>##V3_BDPV12</stp>
        <stp>EURGBp Curncy</stp>
        <stp>LAST_PRICE</stp>
        <stp>[Crispin Spreadsheet.xlsx]OEI!R401C13</stp>
        <tr r="M401" s="2"/>
      </tp>
      <tp>
        <v>0.87409999999999999</v>
        <stp/>
        <stp>##V3_BDPV12</stp>
        <stp>EURGBp Curncy</stp>
        <stp>LAST_PRICE</stp>
        <stp>[Crispin Spreadsheet.xlsx]OEI!R402C13</stp>
        <tr r="M402" s="2"/>
      </tp>
      <tp>
        <v>0.87409999999999999</v>
        <stp/>
        <stp>##V3_BDPV12</stp>
        <stp>EURGBp Curncy</stp>
        <stp>LAST_PRICE</stp>
        <stp>[Crispin Spreadsheet.xlsx]OEI!R403C13</stp>
        <tr r="M403" s="2"/>
      </tp>
      <tp>
        <v>0.87409999999999999</v>
        <stp/>
        <stp>##V3_BDPV12</stp>
        <stp>EURGBp Curncy</stp>
        <stp>LAST_PRICE</stp>
        <stp>[Crispin Spreadsheet.xlsx]OEI!R438C13</stp>
        <tr r="M438" s="2"/>
      </tp>
      <tp>
        <v>0.87409999999999999</v>
        <stp/>
        <stp>##V3_BDPV12</stp>
        <stp>EURGBp Curncy</stp>
        <stp>LAST_PRICE</stp>
        <stp>[Crispin Spreadsheet.xlsx]OEI!R439C13</stp>
        <tr r="M439" s="2"/>
      </tp>
      <tp>
        <v>0.87409999999999999</v>
        <stp/>
        <stp>##V3_BDPV12</stp>
        <stp>EURGBp Curncy</stp>
        <stp>LAST_PRICE</stp>
        <stp>[Crispin Spreadsheet.xlsx]OEI!R435C13</stp>
        <tr r="M435" s="2"/>
      </tp>
      <tp>
        <v>0.87409999999999999</v>
        <stp/>
        <stp>##V3_BDPV12</stp>
        <stp>EURGBp Curncy</stp>
        <stp>LAST_PRICE</stp>
        <stp>[Crispin Spreadsheet.xlsx]OEI!R436C13</stp>
        <tr r="M436" s="2"/>
      </tp>
      <tp>
        <v>0.87409999999999999</v>
        <stp/>
        <stp>##V3_BDPV12</stp>
        <stp>EURGBp Curncy</stp>
        <stp>LAST_PRICE</stp>
        <stp>[Crispin Spreadsheet.xlsx]OEI!R437C13</stp>
        <tr r="M437" s="2"/>
      </tp>
      <tp>
        <v>0.87409999999999999</v>
        <stp/>
        <stp>##V3_BDPV12</stp>
        <stp>EURGBp Curncy</stp>
        <stp>LAST_PRICE</stp>
        <stp>[Crispin Spreadsheet.xlsx]OEI!R430C13</stp>
        <tr r="M430" s="2"/>
      </tp>
      <tp>
        <v>0.87409999999999999</v>
        <stp/>
        <stp>##V3_BDPV12</stp>
        <stp>EURGBp Curncy</stp>
        <stp>LAST_PRICE</stp>
        <stp>[Crispin Spreadsheet.xlsx]OEI!R431C13</stp>
        <tr r="M431" s="2"/>
      </tp>
      <tp>
        <v>0.87409999999999999</v>
        <stp/>
        <stp>##V3_BDPV12</stp>
        <stp>EURGBp Curncy</stp>
        <stp>LAST_PRICE</stp>
        <stp>[Crispin Spreadsheet.xlsx]OEI!R432C13</stp>
        <tr r="M432" s="2"/>
      </tp>
      <tp>
        <v>0.87409999999999999</v>
        <stp/>
        <stp>##V3_BDPV12</stp>
        <stp>EURGBp Curncy</stp>
        <stp>LAST_PRICE</stp>
        <stp>[Crispin Spreadsheet.xlsx]OEI!R433C13</stp>
        <tr r="M433" s="2"/>
      </tp>
      <tp>
        <v>0.87409999999999999</v>
        <stp/>
        <stp>##V3_BDPV12</stp>
        <stp>EURGBp Curncy</stp>
        <stp>LAST_PRICE</stp>
        <stp>[Crispin Spreadsheet.xlsx]OEI!R428C13</stp>
        <tr r="M428" s="2"/>
      </tp>
      <tp>
        <v>0.87409999999999999</v>
        <stp/>
        <stp>##V3_BDPV12</stp>
        <stp>EURGBp Curncy</stp>
        <stp>LAST_PRICE</stp>
        <stp>[Crispin Spreadsheet.xlsx]OEI!R424C13</stp>
        <tr r="M424" s="2"/>
      </tp>
      <tp>
        <v>0.87409999999999999</v>
        <stp/>
        <stp>##V3_BDPV12</stp>
        <stp>EURGBp Curncy</stp>
        <stp>LAST_PRICE</stp>
        <stp>[Crispin Spreadsheet.xlsx]OEI!R426C13</stp>
        <tr r="M426" s="2"/>
      </tp>
      <tp>
        <v>0.87409999999999999</v>
        <stp/>
        <stp>##V3_BDPV12</stp>
        <stp>EURGBp Curncy</stp>
        <stp>LAST_PRICE</stp>
        <stp>[Crispin Spreadsheet.xlsx]OEI!R420C13</stp>
        <tr r="M420" s="2"/>
      </tp>
      <tp>
        <v>0.87409999999999999</v>
        <stp/>
        <stp>##V3_BDPV12</stp>
        <stp>EURGBp Curncy</stp>
        <stp>LAST_PRICE</stp>
        <stp>[Crispin Spreadsheet.xlsx]OEI!R421C13</stp>
        <tr r="M421" s="2"/>
      </tp>
      <tp>
        <v>0.87409999999999999</v>
        <stp/>
        <stp>##V3_BDPV12</stp>
        <stp>EURGBp Curncy</stp>
        <stp>LAST_PRICE</stp>
        <stp>[Crispin Spreadsheet.xlsx]OEI!R422C13</stp>
        <tr r="M422" s="2"/>
      </tp>
      <tp>
        <v>0.87409999999999999</v>
        <stp/>
        <stp>##V3_BDPV12</stp>
        <stp>EURGBp Curncy</stp>
        <stp>LAST_PRICE</stp>
        <stp>[Crispin Spreadsheet.xlsx]OEI!R423C13</stp>
        <tr r="M423" s="2"/>
      </tp>
      <tp>
        <v>0.87409999999999999</v>
        <stp/>
        <stp>##V3_BDPV12</stp>
        <stp>EURGBp Curncy</stp>
        <stp>LAST_PRICE</stp>
        <stp>[Crispin Spreadsheet.xlsx]OEI!R498C13</stp>
        <tr r="M498" s="2"/>
      </tp>
      <tp>
        <v>0.87409999999999999</v>
        <stp/>
        <stp>##V3_BDPV12</stp>
        <stp>EURGBp Curncy</stp>
        <stp>LAST_PRICE</stp>
        <stp>[Crispin Spreadsheet.xlsx]OEI!R499C13</stp>
        <tr r="M499" s="2"/>
      </tp>
      <tp>
        <v>0.87409999999999999</v>
        <stp/>
        <stp>##V3_BDPV12</stp>
        <stp>EURGBp Curncy</stp>
        <stp>LAST_PRICE</stp>
        <stp>[Crispin Spreadsheet.xlsx]OEI!R494C13</stp>
        <tr r="M494" s="2"/>
      </tp>
      <tp>
        <v>0.87409999999999999</v>
        <stp/>
        <stp>##V3_BDPV12</stp>
        <stp>EURGBp Curncy</stp>
        <stp>LAST_PRICE</stp>
        <stp>[Crispin Spreadsheet.xlsx]OEI!R495C13</stp>
        <tr r="M495" s="2"/>
      </tp>
      <tp>
        <v>0.87409999999999999</v>
        <stp/>
        <stp>##V3_BDPV12</stp>
        <stp>EURGBp Curncy</stp>
        <stp>LAST_PRICE</stp>
        <stp>[Crispin Spreadsheet.xlsx]OEI!R496C13</stp>
        <tr r="M496" s="2"/>
      </tp>
      <tp>
        <v>0.87409999999999999</v>
        <stp/>
        <stp>##V3_BDPV12</stp>
        <stp>EURGBp Curncy</stp>
        <stp>LAST_PRICE</stp>
        <stp>[Crispin Spreadsheet.xlsx]OEI!R497C13</stp>
        <tr r="M497" s="2"/>
      </tp>
      <tp>
        <v>0.87409999999999999</v>
        <stp/>
        <stp>##V3_BDPV12</stp>
        <stp>EURGBp Curncy</stp>
        <stp>LAST_PRICE</stp>
        <stp>[Crispin Spreadsheet.xlsx]OEI!R490C13</stp>
        <tr r="M490" s="2"/>
      </tp>
      <tp>
        <v>0.87409999999999999</v>
        <stp/>
        <stp>##V3_BDPV12</stp>
        <stp>EURGBp Curncy</stp>
        <stp>LAST_PRICE</stp>
        <stp>[Crispin Spreadsheet.xlsx]OEI!R491C13</stp>
        <tr r="M491" s="2"/>
      </tp>
      <tp>
        <v>0.87409999999999999</v>
        <stp/>
        <stp>##V3_BDPV12</stp>
        <stp>EURGBp Curncy</stp>
        <stp>LAST_PRICE</stp>
        <stp>[Crispin Spreadsheet.xlsx]OEI!R492C13</stp>
        <tr r="M492" s="2"/>
      </tp>
      <tp>
        <v>0.87409999999999999</v>
        <stp/>
        <stp>##V3_BDPV12</stp>
        <stp>EURGBp Curncy</stp>
        <stp>LAST_PRICE</stp>
        <stp>[Crispin Spreadsheet.xlsx]OEI!R493C13</stp>
        <tr r="M493" s="2"/>
      </tp>
      <tp>
        <v>0.87409999999999999</v>
        <stp/>
        <stp>##V3_BDPV12</stp>
        <stp>EURGBp Curncy</stp>
        <stp>LAST_PRICE</stp>
        <stp>[Crispin Spreadsheet.xlsx]OEI!R489C13</stp>
        <tr r="M489" s="2"/>
      </tp>
      <tp>
        <v>0.87409999999999999</v>
        <stp/>
        <stp>##V3_BDPV12</stp>
        <stp>EURGBp Curncy</stp>
        <stp>LAST_PRICE</stp>
        <stp>[Crispin Spreadsheet.xlsx]OEI!R484C13</stp>
        <tr r="M484" s="2"/>
      </tp>
      <tp>
        <v>0.87409999999999999</v>
        <stp/>
        <stp>##V3_BDPV12</stp>
        <stp>EURGBp Curncy</stp>
        <stp>LAST_PRICE</stp>
        <stp>[Crispin Spreadsheet.xlsx]OEI!R485C13</stp>
        <tr r="M485" s="2"/>
      </tp>
      <tp>
        <v>0.87409999999999999</v>
        <stp/>
        <stp>##V3_BDPV12</stp>
        <stp>EURGBp Curncy</stp>
        <stp>LAST_PRICE</stp>
        <stp>[Crispin Spreadsheet.xlsx]OEI!R486C13</stp>
        <tr r="M486" s="2"/>
      </tp>
      <tp>
        <v>0.87409999999999999</v>
        <stp/>
        <stp>##V3_BDPV12</stp>
        <stp>EURGBp Curncy</stp>
        <stp>LAST_PRICE</stp>
        <stp>[Crispin Spreadsheet.xlsx]OEI!R480C13</stp>
        <tr r="M480" s="2"/>
      </tp>
      <tp>
        <v>0.87409999999999999</v>
        <stp/>
        <stp>##V3_BDPV12</stp>
        <stp>EURGBp Curncy</stp>
        <stp>LAST_PRICE</stp>
        <stp>[Crispin Spreadsheet.xlsx]OEI!R481C13</stp>
        <tr r="M481" s="2"/>
      </tp>
      <tp>
        <v>0.87409999999999999</v>
        <stp/>
        <stp>##V3_BDPV12</stp>
        <stp>EURGBp Curncy</stp>
        <stp>LAST_PRICE</stp>
        <stp>[Crispin Spreadsheet.xlsx]OEI!R482C13</stp>
        <tr r="M482" s="2"/>
      </tp>
      <tp>
        <v>0.87409999999999999</v>
        <stp/>
        <stp>##V3_BDPV12</stp>
        <stp>EURGBp Curncy</stp>
        <stp>LAST_PRICE</stp>
        <stp>[Crispin Spreadsheet.xlsx]OEI!R483C13</stp>
        <tr r="M483" s="2"/>
      </tp>
      <tp>
        <v>0.87409999999999999</v>
        <stp/>
        <stp>##V3_BDPV12</stp>
        <stp>EURGBP Curncy</stp>
        <stp>LAST_PRICE</stp>
        <stp>[Crispin Spreadsheet.xlsx]OEI!R474C13</stp>
        <tr r="M474" s="2"/>
      </tp>
      <tp>
        <v>0.87409999999999999</v>
        <stp/>
        <stp>##V3_BDPV12</stp>
        <stp>EURGBP Curncy</stp>
        <stp>LAST_PRICE</stp>
        <stp>[Crispin Spreadsheet.xlsx]OEI!R476C13</stp>
        <tr r="M476" s="2"/>
      </tp>
      <tp>
        <v>0.87409999999999999</v>
        <stp/>
        <stp>##V3_BDPV12</stp>
        <stp>EURGBP Curncy</stp>
        <stp>LAST_PRICE</stp>
        <stp>[Crispin Spreadsheet.xlsx]OEI!R465C13</stp>
        <tr r="M465" s="2"/>
      </tp>
      <tp>
        <v>0.87409999999999999</v>
        <stp/>
        <stp>##V3_BDPV12</stp>
        <stp>EURGBP Curncy</stp>
        <stp>LAST_PRICE</stp>
        <stp>[Crispin Spreadsheet.xlsx]OEI!R434C13</stp>
        <tr r="M434" s="2"/>
      </tp>
      <tp>
        <v>0.87409999999999999</v>
        <stp/>
        <stp>##V3_BDPV12</stp>
        <stp>EURGBP Curncy</stp>
        <stp>LAST_PRICE</stp>
        <stp>[Crispin Spreadsheet.xlsx]OEI!R425C13</stp>
        <tr r="M425" s="2"/>
      </tp>
      <tp>
        <v>0.87409999999999999</v>
        <stp/>
        <stp>##V3_BDPV12</stp>
        <stp>EURGBP Curncy</stp>
        <stp>LAST_PRICE</stp>
        <stp>[Crispin Spreadsheet.xlsx]OEI!R488C13</stp>
        <tr r="M488" s="2"/>
      </tp>
      <tp>
        <v>0.87409999999999999</v>
        <stp/>
        <stp>##V3_BDPV12</stp>
        <stp>EURGBP Curncy</stp>
        <stp>LAST_PRICE</stp>
        <stp>[Crispin Spreadsheet.xlsx]OEI!R487C13</stp>
        <tr r="M487" s="2"/>
      </tp>
      <tp>
        <v>0.87409999999999999</v>
        <stp/>
        <stp>##V3_BDPV12</stp>
        <stp>EURGBp Curncy</stp>
        <stp>LAST_PRICE</stp>
        <stp>[Crispin Spreadsheet.xlsx]OEI!R558C13</stp>
        <tr r="M558" s="2"/>
      </tp>
      <tp>
        <v>0.87409999999999999</v>
        <stp/>
        <stp>##V3_BDPV12</stp>
        <stp>EURGBp Curncy</stp>
        <stp>LAST_PRICE</stp>
        <stp>[Crispin Spreadsheet.xlsx]OEI!R559C13</stp>
        <tr r="M559" s="2"/>
      </tp>
      <tp>
        <v>0.87409999999999999</v>
        <stp/>
        <stp>##V3_BDPV12</stp>
        <stp>EURGBp Curncy</stp>
        <stp>LAST_PRICE</stp>
        <stp>[Crispin Spreadsheet.xlsx]OEI!R554C13</stp>
        <tr r="M554" s="2"/>
      </tp>
      <tp>
        <v>0.87409999999999999</v>
        <stp/>
        <stp>##V3_BDPV12</stp>
        <stp>EURGBp Curncy</stp>
        <stp>LAST_PRICE</stp>
        <stp>[Crispin Spreadsheet.xlsx]OEI!R555C13</stp>
        <tr r="M555" s="2"/>
      </tp>
      <tp>
        <v>0.87409999999999999</v>
        <stp/>
        <stp>##V3_BDPV12</stp>
        <stp>EURGBp Curncy</stp>
        <stp>LAST_PRICE</stp>
        <stp>[Crispin Spreadsheet.xlsx]OEI!R556C13</stp>
        <tr r="M556" s="2"/>
      </tp>
      <tp>
        <v>0.87409999999999999</v>
        <stp/>
        <stp>##V3_BDPV12</stp>
        <stp>EURGBp Curncy</stp>
        <stp>LAST_PRICE</stp>
        <stp>[Crispin Spreadsheet.xlsx]OEI!R557C13</stp>
        <tr r="M557" s="2"/>
      </tp>
      <tp>
        <v>0.87409999999999999</v>
        <stp/>
        <stp>##V3_BDPV12</stp>
        <stp>EURGBp Curncy</stp>
        <stp>LAST_PRICE</stp>
        <stp>[Crispin Spreadsheet.xlsx]OEI!R551C13</stp>
        <tr r="M551" s="2"/>
      </tp>
      <tp>
        <v>0.87409999999999999</v>
        <stp/>
        <stp>##V3_BDPV12</stp>
        <stp>EURGBp Curncy</stp>
        <stp>LAST_PRICE</stp>
        <stp>[Crispin Spreadsheet.xlsx]OEI!R552C13</stp>
        <tr r="M552" s="2"/>
      </tp>
      <tp>
        <v>0.87409999999999999</v>
        <stp/>
        <stp>##V3_BDPV12</stp>
        <stp>EURGBp Curncy</stp>
        <stp>LAST_PRICE</stp>
        <stp>[Crispin Spreadsheet.xlsx]OEI!R553C13</stp>
        <tr r="M553" s="2"/>
      </tp>
      <tp>
        <v>0.87409999999999999</v>
        <stp/>
        <stp>##V3_BDPV12</stp>
        <stp>EURGBp Curncy</stp>
        <stp>LAST_PRICE</stp>
        <stp>[Crispin Spreadsheet.xlsx]OEI!R546C13</stp>
        <tr r="M546" s="2"/>
      </tp>
      <tp>
        <v>0.87409999999999999</v>
        <stp/>
        <stp>##V3_BDPV12</stp>
        <stp>EURGBp Curncy</stp>
        <stp>LAST_PRICE</stp>
        <stp>[Crispin Spreadsheet.xlsx]OEI!R547C13</stp>
        <tr r="M547" s="2"/>
      </tp>
      <tp>
        <v>0.87409999999999999</v>
        <stp/>
        <stp>##V3_BDPV12</stp>
        <stp>EURGBp Curncy</stp>
        <stp>LAST_PRICE</stp>
        <stp>[Crispin Spreadsheet.xlsx]OEI!R540C13</stp>
        <tr r="M540" s="2"/>
      </tp>
      <tp>
        <v>0.87409999999999999</v>
        <stp/>
        <stp>##V3_BDPV12</stp>
        <stp>EURGBp Curncy</stp>
        <stp>LAST_PRICE</stp>
        <stp>[Crispin Spreadsheet.xlsx]OEI!R541C13</stp>
        <tr r="M541" s="2"/>
      </tp>
      <tp>
        <v>0.87409999999999999</v>
        <stp/>
        <stp>##V3_BDPV12</stp>
        <stp>EURGBp Curncy</stp>
        <stp>LAST_PRICE</stp>
        <stp>[Crispin Spreadsheet.xlsx]OEI!R542C13</stp>
        <tr r="M542" s="2"/>
      </tp>
      <tp>
        <v>0.87409999999999999</v>
        <stp/>
        <stp>##V3_BDPV12</stp>
        <stp>EURGBp Curncy</stp>
        <stp>LAST_PRICE</stp>
        <stp>[Crispin Spreadsheet.xlsx]OEI!R578C13</stp>
        <tr r="M578" s="2"/>
      </tp>
      <tp>
        <v>0.87409999999999999</v>
        <stp/>
        <stp>##V3_BDPV12</stp>
        <stp>EURGBp Curncy</stp>
        <stp>LAST_PRICE</stp>
        <stp>[Crispin Spreadsheet.xlsx]OEI!R579C13</stp>
        <tr r="M579" s="2"/>
      </tp>
      <tp>
        <v>0.87409999999999999</v>
        <stp/>
        <stp>##V3_BDPV12</stp>
        <stp>EURGBp Curncy</stp>
        <stp>LAST_PRICE</stp>
        <stp>[Crispin Spreadsheet.xlsx]OEI!R574C13</stp>
        <tr r="M574" s="2"/>
      </tp>
      <tp>
        <v>0.87409999999999999</v>
        <stp/>
        <stp>##V3_BDPV12</stp>
        <stp>EURGBp Curncy</stp>
        <stp>LAST_PRICE</stp>
        <stp>[Crispin Spreadsheet.xlsx]OEI!R575C13</stp>
        <tr r="M575" s="2"/>
      </tp>
      <tp>
        <v>0.87409999999999999</v>
        <stp/>
        <stp>##V3_BDPV12</stp>
        <stp>EURGBp Curncy</stp>
        <stp>LAST_PRICE</stp>
        <stp>[Crispin Spreadsheet.xlsx]OEI!R576C13</stp>
        <tr r="M576" s="2"/>
      </tp>
      <tp>
        <v>0.87409999999999999</v>
        <stp/>
        <stp>##V3_BDPV12</stp>
        <stp>EURGBp Curncy</stp>
        <stp>LAST_PRICE</stp>
        <stp>[Crispin Spreadsheet.xlsx]OEI!R577C13</stp>
        <tr r="M577" s="2"/>
      </tp>
      <tp>
        <v>0.87409999999999999</v>
        <stp/>
        <stp>##V3_BDPV12</stp>
        <stp>EURGBp Curncy</stp>
        <stp>LAST_PRICE</stp>
        <stp>[Crispin Spreadsheet.xlsx]OEI!R570C13</stp>
        <tr r="M570" s="2"/>
      </tp>
      <tp>
        <v>0.87409999999999999</v>
        <stp/>
        <stp>##V3_BDPV12</stp>
        <stp>EURGBp Curncy</stp>
        <stp>LAST_PRICE</stp>
        <stp>[Crispin Spreadsheet.xlsx]OEI!R571C13</stp>
        <tr r="M571" s="2"/>
      </tp>
      <tp>
        <v>0.87409999999999999</v>
        <stp/>
        <stp>##V3_BDPV12</stp>
        <stp>EURGBp Curncy</stp>
        <stp>LAST_PRICE</stp>
        <stp>[Crispin Spreadsheet.xlsx]OEI!R572C13</stp>
        <tr r="M572" s="2"/>
      </tp>
      <tp>
        <v>0.87409999999999999</v>
        <stp/>
        <stp>##V3_BDPV12</stp>
        <stp>EURGBp Curncy</stp>
        <stp>LAST_PRICE</stp>
        <stp>[Crispin Spreadsheet.xlsx]OEI!R573C13</stp>
        <tr r="M573" s="2"/>
      </tp>
      <tp>
        <v>0.87409999999999999</v>
        <stp/>
        <stp>##V3_BDPV12</stp>
        <stp>EURGBp Curncy</stp>
        <stp>LAST_PRICE</stp>
        <stp>[Crispin Spreadsheet.xlsx]OEI!R568C13</stp>
        <tr r="M568" s="2"/>
      </tp>
      <tp>
        <v>0.87409999999999999</v>
        <stp/>
        <stp>##V3_BDPV12</stp>
        <stp>EURGBp Curncy</stp>
        <stp>LAST_PRICE</stp>
        <stp>[Crispin Spreadsheet.xlsx]OEI!R569C13</stp>
        <tr r="M569" s="2"/>
      </tp>
      <tp>
        <v>0.87409999999999999</v>
        <stp/>
        <stp>##V3_BDPV12</stp>
        <stp>EURGBp Curncy</stp>
        <stp>LAST_PRICE</stp>
        <stp>[Crispin Spreadsheet.xlsx]OEI!R564C13</stp>
        <tr r="M564" s="2"/>
      </tp>
      <tp>
        <v>0.87409999999999999</v>
        <stp/>
        <stp>##V3_BDPV12</stp>
        <stp>EURGBp Curncy</stp>
        <stp>LAST_PRICE</stp>
        <stp>[Crispin Spreadsheet.xlsx]OEI!R565C13</stp>
        <tr r="M565" s="2"/>
      </tp>
      <tp>
        <v>0.87409999999999999</v>
        <stp/>
        <stp>##V3_BDPV12</stp>
        <stp>EURGBp Curncy</stp>
        <stp>LAST_PRICE</stp>
        <stp>[Crispin Spreadsheet.xlsx]OEI!R566C13</stp>
        <tr r="M566" s="2"/>
      </tp>
      <tp>
        <v>0.87409999999999999</v>
        <stp/>
        <stp>##V3_BDPV12</stp>
        <stp>EURGBp Curncy</stp>
        <stp>LAST_PRICE</stp>
        <stp>[Crispin Spreadsheet.xlsx]OEI!R567C13</stp>
        <tr r="M567" s="2"/>
      </tp>
      <tp>
        <v>0.87409999999999999</v>
        <stp/>
        <stp>##V3_BDPV12</stp>
        <stp>EURGBp Curncy</stp>
        <stp>LAST_PRICE</stp>
        <stp>[Crispin Spreadsheet.xlsx]OEI!R560C13</stp>
        <tr r="M560" s="2"/>
      </tp>
      <tp>
        <v>0.87409999999999999</v>
        <stp/>
        <stp>##V3_BDPV12</stp>
        <stp>EURGBp Curncy</stp>
        <stp>LAST_PRICE</stp>
        <stp>[Crispin Spreadsheet.xlsx]OEI!R561C13</stp>
        <tr r="M561" s="2"/>
      </tp>
      <tp>
        <v>0.87409999999999999</v>
        <stp/>
        <stp>##V3_BDPV12</stp>
        <stp>EURGBp Curncy</stp>
        <stp>LAST_PRICE</stp>
        <stp>[Crispin Spreadsheet.xlsx]OEI!R562C13</stp>
        <tr r="M562" s="2"/>
      </tp>
      <tp>
        <v>0.87409999999999999</v>
        <stp/>
        <stp>##V3_BDPV12</stp>
        <stp>EURGBp Curncy</stp>
        <stp>LAST_PRICE</stp>
        <stp>[Crispin Spreadsheet.xlsx]OEI!R563C13</stp>
        <tr r="M563" s="2"/>
      </tp>
      <tp>
        <v>0.87409999999999999</v>
        <stp/>
        <stp>##V3_BDPV12</stp>
        <stp>EURGBp Curncy</stp>
        <stp>LAST_PRICE</stp>
        <stp>[Crispin Spreadsheet.xlsx]OEI!R518C13</stp>
        <tr r="M518" s="2"/>
      </tp>
      <tp>
        <v>0.87409999999999999</v>
        <stp/>
        <stp>##V3_BDPV12</stp>
        <stp>EURGBp Curncy</stp>
        <stp>LAST_PRICE</stp>
        <stp>[Crispin Spreadsheet.xlsx]OEI!R519C13</stp>
        <tr r="M519" s="2"/>
      </tp>
      <tp>
        <v>0.87409999999999999</v>
        <stp/>
        <stp>##V3_BDPV12</stp>
        <stp>EURGBp Curncy</stp>
        <stp>LAST_PRICE</stp>
        <stp>[Crispin Spreadsheet.xlsx]OEI!R516C13</stp>
        <tr r="M516" s="2"/>
      </tp>
      <tp>
        <v>0.87409999999999999</v>
        <stp/>
        <stp>##V3_BDPV12</stp>
        <stp>EURGBp Curncy</stp>
        <stp>LAST_PRICE</stp>
        <stp>[Crispin Spreadsheet.xlsx]OEI!R517C13</stp>
        <tr r="M517" s="2"/>
      </tp>
      <tp>
        <v>0.87409999999999999</v>
        <stp/>
        <stp>##V3_BDPV12</stp>
        <stp>EURGBp Curncy</stp>
        <stp>LAST_PRICE</stp>
        <stp>[Crispin Spreadsheet.xlsx]OEI!R510C13</stp>
        <tr r="M510" s="2"/>
      </tp>
      <tp>
        <v>0.87409999999999999</v>
        <stp/>
        <stp>##V3_BDPV12</stp>
        <stp>EURGBp Curncy</stp>
        <stp>LAST_PRICE</stp>
        <stp>[Crispin Spreadsheet.xlsx]OEI!R512C13</stp>
        <tr r="M512" s="2"/>
      </tp>
      <tp>
        <v>0.87409999999999999</v>
        <stp/>
        <stp>##V3_BDPV12</stp>
        <stp>EURGBp Curncy</stp>
        <stp>LAST_PRICE</stp>
        <stp>[Crispin Spreadsheet.xlsx]OEI!R508C13</stp>
        <tr r="M508" s="2"/>
      </tp>
      <tp>
        <v>0.87409999999999999</v>
        <stp/>
        <stp>##V3_BDPV12</stp>
        <stp>EURGBp Curncy</stp>
        <stp>LAST_PRICE</stp>
        <stp>[Crispin Spreadsheet.xlsx]OEI!R509C13</stp>
        <tr r="M509" s="2"/>
      </tp>
      <tp>
        <v>0.87409999999999999</v>
        <stp/>
        <stp>##V3_BDPV12</stp>
        <stp>EURGBp Curncy</stp>
        <stp>LAST_PRICE</stp>
        <stp>[Crispin Spreadsheet.xlsx]OEI!R504C13</stp>
        <tr r="M504" s="2"/>
      </tp>
      <tp>
        <v>0.87409999999999999</v>
        <stp/>
        <stp>##V3_BDPV12</stp>
        <stp>EURGBp Curncy</stp>
        <stp>LAST_PRICE</stp>
        <stp>[Crispin Spreadsheet.xlsx]OEI!R505C13</stp>
        <tr r="M505" s="2"/>
      </tp>
      <tp>
        <v>0.87409999999999999</v>
        <stp/>
        <stp>##V3_BDPV12</stp>
        <stp>EURGBp Curncy</stp>
        <stp>LAST_PRICE</stp>
        <stp>[Crispin Spreadsheet.xlsx]OEI!R506C13</stp>
        <tr r="M506" s="2"/>
      </tp>
      <tp>
        <v>0.87409999999999999</v>
        <stp/>
        <stp>##V3_BDPV12</stp>
        <stp>EURGBp Curncy</stp>
        <stp>LAST_PRICE</stp>
        <stp>[Crispin Spreadsheet.xlsx]OEI!R507C13</stp>
        <tr r="M507" s="2"/>
      </tp>
      <tp>
        <v>0.87409999999999999</v>
        <stp/>
        <stp>##V3_BDPV12</stp>
        <stp>EURGBp Curncy</stp>
        <stp>LAST_PRICE</stp>
        <stp>[Crispin Spreadsheet.xlsx]OEI!R500C13</stp>
        <tr r="M500" s="2"/>
      </tp>
      <tp>
        <v>0.87409999999999999</v>
        <stp/>
        <stp>##V3_BDPV12</stp>
        <stp>EURGBp Curncy</stp>
        <stp>LAST_PRICE</stp>
        <stp>[Crispin Spreadsheet.xlsx]OEI!R501C13</stp>
        <tr r="M501" s="2"/>
      </tp>
      <tp>
        <v>0.87409999999999999</v>
        <stp/>
        <stp>##V3_BDPV12</stp>
        <stp>EURGBp Curncy</stp>
        <stp>LAST_PRICE</stp>
        <stp>[Crispin Spreadsheet.xlsx]OEI!R502C13</stp>
        <tr r="M502" s="2"/>
      </tp>
      <tp>
        <v>0.87409999999999999</v>
        <stp/>
        <stp>##V3_BDPV12</stp>
        <stp>EURGBp Curncy</stp>
        <stp>LAST_PRICE</stp>
        <stp>[Crispin Spreadsheet.xlsx]OEI!R503C13</stp>
        <tr r="M503" s="2"/>
      </tp>
      <tp>
        <v>0.87409999999999999</v>
        <stp/>
        <stp>##V3_BDPV12</stp>
        <stp>EURGBp Curncy</stp>
        <stp>LAST_PRICE</stp>
        <stp>[Crispin Spreadsheet.xlsx]OEI!R538C13</stp>
        <tr r="M538" s="2"/>
      </tp>
      <tp>
        <v>0.87409999999999999</v>
        <stp/>
        <stp>##V3_BDPV12</stp>
        <stp>EURGBp Curncy</stp>
        <stp>LAST_PRICE</stp>
        <stp>[Crispin Spreadsheet.xlsx]OEI!R539C13</stp>
        <tr r="M539" s="2"/>
      </tp>
      <tp>
        <v>0.87409999999999999</v>
        <stp/>
        <stp>##V3_BDPV12</stp>
        <stp>EURGBp Curncy</stp>
        <stp>LAST_PRICE</stp>
        <stp>[Crispin Spreadsheet.xlsx]OEI!R534C13</stp>
        <tr r="M534" s="2"/>
      </tp>
      <tp>
        <v>0.87409999999999999</v>
        <stp/>
        <stp>##V3_BDPV12</stp>
        <stp>EURGBp Curncy</stp>
        <stp>LAST_PRICE</stp>
        <stp>[Crispin Spreadsheet.xlsx]OEI!R535C13</stp>
        <tr r="M535" s="2"/>
      </tp>
      <tp>
        <v>0.87409999999999999</v>
        <stp/>
        <stp>##V3_BDPV12</stp>
        <stp>EURGBp Curncy</stp>
        <stp>LAST_PRICE</stp>
        <stp>[Crispin Spreadsheet.xlsx]OEI!R536C13</stp>
        <tr r="M536" s="2"/>
      </tp>
      <tp>
        <v>0.87409999999999999</v>
        <stp/>
        <stp>##V3_BDPV12</stp>
        <stp>EURGBp Curncy</stp>
        <stp>LAST_PRICE</stp>
        <stp>[Crispin Spreadsheet.xlsx]OEI!R537C13</stp>
        <tr r="M537" s="2"/>
      </tp>
      <tp>
        <v>0.87409999999999999</v>
        <stp/>
        <stp>##V3_BDPV12</stp>
        <stp>EURGBp Curncy</stp>
        <stp>LAST_PRICE</stp>
        <stp>[Crispin Spreadsheet.xlsx]OEI!R531C13</stp>
        <tr r="M531" s="2"/>
      </tp>
      <tp>
        <v>0.87409999999999999</v>
        <stp/>
        <stp>##V3_BDPV12</stp>
        <stp>EURGBp Curncy</stp>
        <stp>LAST_PRICE</stp>
        <stp>[Crispin Spreadsheet.xlsx]OEI!R532C13</stp>
        <tr r="M532" s="2"/>
      </tp>
      <tp>
        <v>0.87409999999999999</v>
        <stp/>
        <stp>##V3_BDPV12</stp>
        <stp>EURGBp Curncy</stp>
        <stp>LAST_PRICE</stp>
        <stp>[Crispin Spreadsheet.xlsx]OEI!R533C13</stp>
        <tr r="M533" s="2"/>
      </tp>
      <tp>
        <v>0.87409999999999999</v>
        <stp/>
        <stp>##V3_BDPV12</stp>
        <stp>EURGBp Curncy</stp>
        <stp>LAST_PRICE</stp>
        <stp>[Crispin Spreadsheet.xlsx]OEI!R529C13</stp>
        <tr r="M529" s="2"/>
      </tp>
      <tp>
        <v>0.87409999999999999</v>
        <stp/>
        <stp>##V3_BDPV12</stp>
        <stp>EURGBp Curncy</stp>
        <stp>LAST_PRICE</stp>
        <stp>[Crispin Spreadsheet.xlsx]OEI!R524C13</stp>
        <tr r="M524" s="2"/>
      </tp>
      <tp>
        <v>0.87409999999999999</v>
        <stp/>
        <stp>##V3_BDPV12</stp>
        <stp>EURGBp Curncy</stp>
        <stp>LAST_PRICE</stp>
        <stp>[Crispin Spreadsheet.xlsx]OEI!R525C13</stp>
        <tr r="M525" s="2"/>
      </tp>
      <tp>
        <v>0.87409999999999999</v>
        <stp/>
        <stp>##V3_BDPV12</stp>
        <stp>EURGBp Curncy</stp>
        <stp>LAST_PRICE</stp>
        <stp>[Crispin Spreadsheet.xlsx]OEI!R526C13</stp>
        <tr r="M526" s="2"/>
      </tp>
      <tp>
        <v>0.87409999999999999</v>
        <stp/>
        <stp>##V3_BDPV12</stp>
        <stp>EURGBp Curncy</stp>
        <stp>LAST_PRICE</stp>
        <stp>[Crispin Spreadsheet.xlsx]OEI!R527C13</stp>
        <tr r="M527" s="2"/>
      </tp>
      <tp>
        <v>0.87409999999999999</v>
        <stp/>
        <stp>##V3_BDPV12</stp>
        <stp>EURGBp Curncy</stp>
        <stp>LAST_PRICE</stp>
        <stp>[Crispin Spreadsheet.xlsx]OEI!R520C13</stp>
        <tr r="M520" s="2"/>
      </tp>
      <tp>
        <v>0.87409999999999999</v>
        <stp/>
        <stp>##V3_BDPV12</stp>
        <stp>EURGBp Curncy</stp>
        <stp>LAST_PRICE</stp>
        <stp>[Crispin Spreadsheet.xlsx]OEI!R521C13</stp>
        <tr r="M521" s="2"/>
      </tp>
      <tp>
        <v>0.87409999999999999</v>
        <stp/>
        <stp>##V3_BDPV12</stp>
        <stp>EURGBp Curncy</stp>
        <stp>LAST_PRICE</stp>
        <stp>[Crispin Spreadsheet.xlsx]OEI!R523C13</stp>
        <tr r="M523" s="2"/>
      </tp>
      <tp>
        <v>0.87409999999999999</v>
        <stp/>
        <stp>##V3_BDPV12</stp>
        <stp>EURGBp Curncy</stp>
        <stp>LAST_PRICE</stp>
        <stp>[Crispin Spreadsheet.xlsx]OEI!R584C13</stp>
        <tr r="M584" s="2"/>
      </tp>
      <tp>
        <v>0.87409999999999999</v>
        <stp/>
        <stp>##V3_BDPV12</stp>
        <stp>EURGBp Curncy</stp>
        <stp>LAST_PRICE</stp>
        <stp>[Crispin Spreadsheet.xlsx]OEI!R580C13</stp>
        <tr r="M580" s="2"/>
      </tp>
      <tp>
        <v>0.87409999999999999</v>
        <stp/>
        <stp>##V3_BDPV12</stp>
        <stp>EURGBp Curncy</stp>
        <stp>LAST_PRICE</stp>
        <stp>[Crispin Spreadsheet.xlsx]OEI!R581C13</stp>
        <tr r="M581" s="2"/>
      </tp>
      <tp>
        <v>0.87409999999999999</v>
        <stp/>
        <stp>##V3_BDPV12</stp>
        <stp>EURGBp Curncy</stp>
        <stp>LAST_PRICE</stp>
        <stp>[Crispin Spreadsheet.xlsx]OEI!R582C13</stp>
        <tr r="M582" s="2"/>
      </tp>
      <tp>
        <v>0.87409999999999999</v>
        <stp/>
        <stp>##V3_BDPV12</stp>
        <stp>EURGBp Curncy</stp>
        <stp>LAST_PRICE</stp>
        <stp>[Crispin Spreadsheet.xlsx]OEI!R583C13</stp>
        <tr r="M583" s="2"/>
      </tp>
      <tp>
        <v>0.87409999999999999</v>
        <stp/>
        <stp>##V3_BDPV12</stp>
        <stp>EURGBP Curncy</stp>
        <stp>LAST_PRICE</stp>
        <stp>[Crispin Spreadsheet.xlsx]OEI!R550C13</stp>
        <tr r="M550" s="2"/>
      </tp>
      <tp>
        <v>0.87409999999999999</v>
        <stp/>
        <stp>##V3_BDPV12</stp>
        <stp>EURGBP Curncy</stp>
        <stp>LAST_PRICE</stp>
        <stp>[Crispin Spreadsheet.xlsx]OEI!R548C13</stp>
        <tr r="M548" s="2"/>
      </tp>
      <tp>
        <v>0.87409999999999999</v>
        <stp/>
        <stp>##V3_BDPV12</stp>
        <stp>EURGBP Curncy</stp>
        <stp>LAST_PRICE</stp>
        <stp>[Crispin Spreadsheet.xlsx]OEI!R549C13</stp>
        <tr r="M549" s="2"/>
      </tp>
      <tp>
        <v>0.87409999999999999</v>
        <stp/>
        <stp>##V3_BDPV12</stp>
        <stp>EURGBP Curncy</stp>
        <stp>LAST_PRICE</stp>
        <stp>[Crispin Spreadsheet.xlsx]OEI!R543C13</stp>
        <tr r="M543" s="2"/>
      </tp>
      <tp>
        <v>0.87409999999999999</v>
        <stp/>
        <stp>##V3_BDPV12</stp>
        <stp>EURGBP Curncy</stp>
        <stp>LAST_PRICE</stp>
        <stp>[Crispin Spreadsheet.xlsx]OEI!R514C13</stp>
        <tr r="M514" s="2"/>
      </tp>
      <tp>
        <v>0.87409999999999999</v>
        <stp/>
        <stp>##V3_BDPV12</stp>
        <stp>EURGBP Curncy</stp>
        <stp>LAST_PRICE</stp>
        <stp>[Crispin Spreadsheet.xlsx]OEI!R515C13</stp>
        <tr r="M515" s="2"/>
      </tp>
      <tp>
        <v>0.87409999999999999</v>
        <stp/>
        <stp>##V3_BDPV12</stp>
        <stp>EURGBP Curncy</stp>
        <stp>LAST_PRICE</stp>
        <stp>[Crispin Spreadsheet.xlsx]OEI!R513C13</stp>
        <tr r="M513" s="2"/>
      </tp>
      <tp>
        <v>0.87409999999999999</v>
        <stp/>
        <stp>##V3_BDPV12</stp>
        <stp>EURGBP Curncy</stp>
        <stp>LAST_PRICE</stp>
        <stp>[Crispin Spreadsheet.xlsx]OEI!R530C13</stp>
        <tr r="M530" s="2"/>
      </tp>
      <tp>
        <v>0.87409999999999999</v>
        <stp/>
        <stp>##V3_BDPV12</stp>
        <stp>EURGBP Curncy</stp>
        <stp>LAST_PRICE</stp>
        <stp>[Crispin Spreadsheet.xlsx]OEI!R528C13</stp>
        <tr r="M528" s="2"/>
      </tp>
      <tp>
        <v>0.87409999999999999</v>
        <stp/>
        <stp>##V3_BDPV12</stp>
        <stp>EURGBP Curncy</stp>
        <stp>LAST_PRICE</stp>
        <stp>[Crispin Spreadsheet.xlsx]OEI!R522C13</stp>
        <tr r="M522" s="2"/>
      </tp>
      <tp>
        <v>0.87409999999999999</v>
        <stp/>
        <stp>##V3_BDPV12</stp>
        <stp>EURGBp Curncy</stp>
        <stp>LAST_PRICE</stp>
        <stp>[Crispin Spreadsheet.xlsx]OEI!R754C13</stp>
        <tr r="M754" s="2"/>
      </tp>
      <tp>
        <v>0.87409999999999999</v>
        <stp/>
        <stp>##V3_BDPV12</stp>
        <stp>EURGBp Curncy</stp>
        <stp>LAST_PRICE</stp>
        <stp>[Crispin Spreadsheet.xlsx]OEI!R748C13</stp>
        <tr r="M748" s="2"/>
      </tp>
      <tp>
        <v>0.87409999999999999</v>
        <stp/>
        <stp>##V3_BDPV12</stp>
        <stp>EURGBp Curncy</stp>
        <stp>LAST_PRICE</stp>
        <stp>[Crispin Spreadsheet.xlsx]OEI!R749C13</stp>
        <tr r="M749" s="2"/>
      </tp>
      <tp>
        <v>0.87409999999999999</v>
        <stp/>
        <stp>##V3_BDPV12</stp>
        <stp>EURGBp Curncy</stp>
        <stp>LAST_PRICE</stp>
        <stp>[Crispin Spreadsheet.xlsx]OEI!R746C13</stp>
        <tr r="M746" s="2"/>
      </tp>
      <tp>
        <v>0.87409999999999999</v>
        <stp/>
        <stp>##V3_BDPV12</stp>
        <stp>EURGBp Curncy</stp>
        <stp>LAST_PRICE</stp>
        <stp>[Crispin Spreadsheet.xlsx]OEI!R761C13</stp>
        <tr r="M761" s="2"/>
      </tp>
      <tp>
        <v>0.87409999999999999</v>
        <stp/>
        <stp>##V3_BDPV12</stp>
        <stp>EURGBP Curncy</stp>
        <stp>LAST_PRICE</stp>
        <stp>[Crispin Spreadsheet.xlsx]OEI!R708C13</stp>
        <tr r="M708" s="2"/>
      </tp>
      <tp>
        <v>0.87409999999999999</v>
        <stp/>
        <stp>##V3_BDPV12</stp>
        <stp>EURGBP Curncy</stp>
        <stp>LAST_PRICE</stp>
        <stp>[Crispin Spreadsheet.xlsx]OEI!R730C13</stp>
        <tr r="M730" s="2"/>
      </tp>
      <tp>
        <v>0.87409999999999999</v>
        <stp/>
        <stp>##V3_BDPV12</stp>
        <stp>EURGBP Curncy</stp>
        <stp>LAST_PRICE</stp>
        <stp>[Crispin Spreadsheet.xlsx]OEI!R733C13</stp>
        <tr r="M733" s="2"/>
      </tp>
      <tp>
        <v>0.87409999999999999</v>
        <stp/>
        <stp>##V3_BDPV12</stp>
        <stp>EURGBP Curncy</stp>
        <stp>LAST_PRICE</stp>
        <stp>[Crispin Spreadsheet.xlsx]OEI!R728C13</stp>
        <tr r="M728" s="2"/>
      </tp>
      <tp>
        <v>0.87409999999999999</v>
        <stp/>
        <stp>##V3_BDPV12</stp>
        <stp>EURGBP Curncy</stp>
        <stp>LAST_PRICE</stp>
        <stp>[Crispin Spreadsheet.xlsx]OEI!R724C13</stp>
        <tr r="M724" s="2"/>
      </tp>
      <tp>
        <v>0.87409999999999999</v>
        <stp/>
        <stp>##V3_BDPV12</stp>
        <stp>EURGBp Curncy</stp>
        <stp>LAST_PRICE</stp>
        <stp>[Crispin Spreadsheet.xlsx]OEI!R399C13</stp>
        <tr r="M399" s="2"/>
      </tp>
      <tp>
        <v>0.87409999999999999</v>
        <stp/>
        <stp>##V3_BDPV12</stp>
        <stp>EURGBP Curncy</stp>
        <stp>LAST_PRICE</stp>
        <stp>[Crispin Spreadsheet.xlsx]OEI!R398C13</stp>
        <tr r="M398" s="2"/>
      </tp>
      <tp>
        <v>0.87409999999999999</v>
        <stp/>
        <stp>##V3_BDPV12</stp>
        <stp>EURGBP Curncy</stp>
        <stp>LAST_PRICE</stp>
        <stp>[Crispin Spreadsheet.xlsx]OEI!R397C13</stp>
        <tr r="M397" s="2"/>
      </tp>
      <tp>
        <v>0.87409999999999999</v>
        <stp/>
        <stp>##V3_BDPV12</stp>
        <stp>EURGBp Curncy</stp>
        <stp>LAST_PRICE</stp>
        <stp>[Crispin Spreadsheet.xlsx]OEI!R800C13</stp>
        <tr r="M800" s="2"/>
      </tp>
      <tp>
        <v>0.70720000000000005</v>
        <stp/>
        <stp>##V3_BDPV12</stp>
        <stp>USDGBP Curncy</stp>
        <stp>LAST_PRICE</stp>
        <stp>[Crispin Spreadsheet.xlsx]OEI!R814C13</stp>
        <tr r="M814" s="2"/>
      </tp>
      <tp>
        <v>0.70720000000000005</v>
        <stp/>
        <stp>##V3_BDPV12</stp>
        <stp>USDGBP Curncy</stp>
        <stp>LAST_PRICE</stp>
        <stp>[Crispin Spreadsheet.xlsx]OEI!R809C13</stp>
        <tr r="M809" s="2"/>
      </tp>
      <tp t="s">
        <v>GBp</v>
        <stp/>
        <stp>##V3_BDPV12</stp>
        <stp>SBRY LN Equity</stp>
        <stp>CRNCY</stp>
        <stp>[Crispin Spreadsheet.xlsx]OEI!R489C4</stp>
        <tr r="D489" s="2"/>
      </tp>
      <tp>
        <v>72.16</v>
        <stp/>
        <stp>##V3_BDPV12</stp>
        <stp>BOSS GY Equity</stp>
        <stp>PX_YEST_CLOSE</stp>
        <stp>[Crispin Spreadsheet.xlsx]OEI!R161C6</stp>
        <tr r="F161" s="2"/>
      </tp>
      <tp>
        <v>21</v>
        <stp/>
        <stp>##V3_BDPV12</stp>
        <stp>ARYN SW Equity</stp>
        <stp>PX_YEST_CLOSE</stp>
        <stp>[Crispin Spreadsheet.xlsx]OEI!R745C6</stp>
        <tr r="F745" s="2"/>
      </tp>
      <tp>
        <v>43</v>
        <stp/>
        <stp>##V3_BDPV12</stp>
        <stp>FCCN LN Equity</stp>
        <stp>PX_YEST_CLOSE</stp>
        <stp>[Crispin Spreadsheet.xlsx]OEI!R456C6</stp>
        <tr r="F456" s="2"/>
      </tp>
      <tp>
        <v>359.2</v>
        <stp/>
        <stp>##V3_BDPV12</stp>
        <stp>GLEN LN Equity</stp>
        <stp>PX_YEST_CLOSE</stp>
        <stp>[Crispin Spreadsheet.xlsx]OEI!R460C6</stp>
        <tr r="F460" s="2"/>
      </tp>
      <tp>
        <v>202.6</v>
        <stp/>
        <stp>##V3_BDPV12</stp>
        <stp>TSCO LN Equity</stp>
        <stp>PX_YEST_CLOSE</stp>
        <stp>[Crispin Spreadsheet.xlsx]OEI!R566C6</stp>
        <tr r="F566" s="2"/>
      </tp>
      <tp t="s">
        <v>USD</v>
        <stp/>
        <stp>##V3_BDPV12</stp>
        <stp>AVGO US Equity</stp>
        <stp>CRNCY</stp>
        <stp>[Crispin Spreadsheet.xlsx]OEI!R751C4</stp>
        <tr r="D751" s="2"/>
      </tp>
      <tp>
        <v>108.55</v>
        <stp/>
        <stp>##V3_BDPV12</stp>
        <stp>SUBC NO Equity</stp>
        <stp>PX_YEST_CLOSE</stp>
        <stp>[Crispin Spreadsheet.xlsx]OEI!R316C6</stp>
        <tr r="F316" s="2"/>
      </tp>
      <tp>
        <v>18.335000000000001</v>
        <stp/>
        <stp>##V3_BDHV12</stp>
        <stp>FORTUM FH Equity</stp>
        <stp>PX_CLOSE_1D</stp>
        <stp>09/03/2018</stp>
        <stp>09/03/2018</stp>
        <stp>[Crispin Spreadsheet.xlsx]OEI!R69C28</stp>
        <tr r="AB69" s="2"/>
      </tp>
      <tp>
        <v>283</v>
        <stp/>
        <stp>##V3_BDHV12</stp>
        <stp>388 HK Equity</stp>
        <stp>PX_CLOSE_1D</stp>
        <stp>09/03/2018</stp>
        <stp>09/03/2018</stp>
        <stp>[Crispin Spreadsheet.xlsx]OEI!R199C28</stp>
        <tr r="AB199" s="2"/>
      </tp>
      <tp t="s">
        <v>EUR</v>
        <stp/>
        <stp>##V3_BDPV12</stp>
        <stp>STA Index</stp>
        <stp>CRNCY</stp>
        <stp>[Crispin Spreadsheet.xlsx]OEI!R216C4</stp>
        <tr r="D216" s="2"/>
      </tp>
      <tp>
        <v>28.67</v>
        <stp/>
        <stp>##V3_BDHV12</stp>
        <stp>EDEN FP Equity</stp>
        <stp>PX_CLOSE_1D</stp>
        <stp>09/03/2018</stp>
        <stp>09/03/2018</stp>
        <stp>[Crispin Spreadsheet.xlsx]OEI!R98C28</stp>
        <tr r="AB98" s="2"/>
      </tp>
      <tp t="s">
        <v>EUR</v>
        <stp/>
        <stp>##V3_BDPV12</stp>
        <stp>FORTUM FH Equity</stp>
        <stp>CRNCY</stp>
        <stp>[Crispin Spreadsheet.xlsx]OEI!R69C4</stp>
        <tr r="D69" s="2"/>
      </tp>
      <tp>
        <v>20.9</v>
        <stp/>
        <stp>##V3_BDPV12</stp>
        <stp>ONTEX BB Equity</stp>
        <stp>PX_YEST_CLOSE</stp>
        <stp>[Crispin Spreadsheet.xlsx]OEI!R37C6</stp>
        <tr r="F37" s="2"/>
      </tp>
      <tp>
        <v>36.840000000000003</v>
        <stp/>
        <stp>##V3_BDPV12</stp>
        <stp>SLCE3 BS Equity</stp>
        <stp>PX_YEST_CLOSE</stp>
        <stp>[Crispin Spreadsheet.xlsx]OEI!R783C6</stp>
        <tr r="F783" s="2"/>
      </tp>
      <tp>
        <v>190</v>
        <stp/>
        <stp>##V3_BDPV12</stp>
        <stp>MUV2 GY Equity</stp>
        <stp>PX_YEST_CLOSE</stp>
        <stp>[Crispin Spreadsheet.xlsx]OEI!R165C6</stp>
        <tr r="F165" s="2"/>
      </tp>
      <tp t="s">
        <v>USD</v>
        <stp/>
        <stp>##V3_BDPV12</stp>
        <stp>VSAT US Equity</stp>
        <stp>CRNCY</stp>
        <stp>[Crispin Spreadsheet.xlsx]OEI!R796C4</stp>
        <tr r="D796" s="2"/>
      </tp>
      <tp>
        <v>30.36</v>
        <stp/>
        <stp>##V3_BDPV12</stp>
        <stp>FWONK US Equity</stp>
        <stp>PX_YEST_CLOSE</stp>
        <stp>[Crispin Spreadsheet.xlsx]OEI!R768C6</stp>
        <tr r="F768" s="2"/>
      </tp>
      <tp>
        <v>1656</v>
        <stp/>
        <stp>##V3_BDPV12</stp>
        <stp>BRBY LN Equity</stp>
        <stp>PX_YEST_CLOSE</stp>
        <stp>[Crispin Spreadsheet.xlsx]OEI!R426C6</stp>
        <tr r="F426" s="2"/>
      </tp>
      <tp>
        <v>131.5</v>
        <stp/>
        <stp>##V3_BDPV12</stp>
        <stp>AMBUB DC Equity</stp>
        <stp>PX_YEST_CLOSE</stp>
        <stp>[Crispin Spreadsheet.xlsx]OEI!R743C6</stp>
        <tr r="F743" s="2"/>
      </tp>
      <tp>
        <v>58.4</v>
        <stp/>
        <stp>##V3_BDPV12</stp>
        <stp>NODL NO Equity</stp>
        <stp>PX_YEST_CLOSE</stp>
        <stp>[Crispin Spreadsheet.xlsx]OEI!R311C6</stp>
        <tr r="F311" s="2"/>
      </tp>
      <tp>
        <v>527</v>
        <stp/>
        <stp>##V3_BDPV12</stp>
        <stp>OCDO LN Equity</stp>
        <stp>PX_YEST_CLOSE</stp>
        <stp>[Crispin Spreadsheet.xlsx]OEI!R510C6</stp>
        <tr r="F510" s="2"/>
      </tp>
      <tp t="s">
        <v>GBp</v>
        <stp/>
        <stp>##V3_BDPV12</stp>
        <stp>RDSA LN Equity</stp>
        <stp>CRNCY</stp>
        <stp>[Crispin Spreadsheet.xlsx]OEI!R539C4</stp>
        <tr r="D539" s="2"/>
      </tp>
      <tp t="s">
        <v>USD</v>
        <stp/>
        <stp>##V3_BDPV12</stp>
        <stp>CSCO US Equity</stp>
        <stp>CRNCY</stp>
        <stp>[Crispin Spreadsheet.xlsx]OEI!R614C4</stp>
        <tr r="D614" s="2"/>
      </tp>
      <tp>
        <v>8.1</v>
        <stp/>
        <stp>##V3_BDHV12</stp>
        <stp>939 HK Equity</stp>
        <stp>PX_CLOSE_1D</stp>
        <stp>09/03/2018</stp>
        <stp>09/03/2018</stp>
        <stp>[Crispin Spreadsheet.xlsx]OEI!R194C28</stp>
        <tr r="AB194" s="2"/>
      </tp>
      <tp>
        <v>1302</v>
        <stp/>
        <stp>##V3_BDPV12</stp>
        <stp>JLT LN  Equity</stp>
        <stp>LAST_PRICE</stp>
        <stp>[Crispin Spreadsheet.xlsx]OEI!R490C7</stp>
        <tr r="G490" s="2"/>
      </tp>
      <tp>
        <v>4.0500000000000001E-2</v>
        <stp/>
        <stp>##V3_BDPV12</stp>
        <stp>AB1 GY Equity</stp>
        <stp>LAST_PRICE</stp>
        <stp>[Crispin Spreadsheet.xlsx]OEI!R140C7</stp>
        <tr r="G140" s="2"/>
      </tp>
      <tp>
        <v>256.8</v>
        <stp/>
        <stp>##V3_BDPV12</stp>
        <stp>388 HK Equity</stp>
        <stp>LAST_PRICE</stp>
        <stp>[Crispin Spreadsheet.xlsx]OEI!R199C7</stp>
        <tr r="G199" s="2"/>
      </tp>
      <tp>
        <v>2004</v>
        <stp/>
        <stp>##V3_BDHV12</stp>
        <stp>8750 JT Equity</stp>
        <stp>PX_CLOSE_1D</stp>
        <stp>09/03/2018</stp>
        <stp>09/03/2018</stp>
        <stp>[Crispin Spreadsheet.xlsx]OEI!R244C28</stp>
        <tr r="AB244" s="2"/>
      </tp>
      <tp>
        <v>1290</v>
        <stp/>
        <stp>##V3_BDHV12</stp>
        <stp>2730 JT Equity</stp>
        <stp>PX_CLOSE_1D</stp>
        <stp>09/03/2018</stp>
        <stp>09/03/2018</stp>
        <stp>[Crispin Spreadsheet.xlsx]OEI!R246C28</stp>
        <tr r="AB246" s="2"/>
      </tp>
      <tp>
        <v>6800</v>
        <stp/>
        <stp>##V3_BDHV12</stp>
        <stp>2670 JT Equity</stp>
        <stp>PX_CLOSE_1D</stp>
        <stp>09/03/2018</stp>
        <stp>09/03/2018</stp>
        <stp>[Crispin Spreadsheet.xlsx]OEI!R239C28</stp>
        <tr r="AB239" s="2"/>
      </tp>
      <tp>
        <v>2723</v>
        <stp/>
        <stp>##V3_BDHV12</stp>
        <stp>1820 JT Equity</stp>
        <stp>PX_CLOSE_1D</stp>
        <stp>09/03/2018</stp>
        <stp>09/03/2018</stp>
        <stp>[Crispin Spreadsheet.xlsx]OEI!R267C28</stp>
        <tr r="AB267" s="2"/>
      </tp>
      <tp>
        <v>216</v>
        <stp/>
        <stp>##V3_BDHV12</stp>
        <stp>6740 JT Equity</stp>
        <stp>PX_CLOSE_1D</stp>
        <stp>09/03/2018</stp>
        <stp>09/03/2018</stp>
        <stp>[Crispin Spreadsheet.xlsx]OEI!R252C28</stp>
        <tr r="AB252" s="2"/>
      </tp>
      <tp>
        <v>644.1</v>
        <stp/>
        <stp>##V3_BDHV12</stp>
        <stp>5020 JT Equity</stp>
        <stp>PX_CLOSE_1D</stp>
        <stp>09/03/2018</stp>
        <stp>09/03/2018</stp>
        <stp>[Crispin Spreadsheet.xlsx]OEI!R255C28</stp>
        <tr r="AB255" s="2"/>
      </tp>
      <tp t="s">
        <v>USD</v>
        <stp/>
        <stp>##V3_BDPV12</stp>
        <stp>VSAT US Equity</stp>
        <stp>CRNCY</stp>
        <stp>[Crispin Spreadsheet.xlsx]OEI!R699C4</stp>
        <tr r="D699" s="2"/>
      </tp>
      <tp t="s">
        <v>GBp</v>
        <stp/>
        <stp>##V3_BDPV12</stp>
        <stp>BATS LN Equity</stp>
        <stp>CRNCY</stp>
        <stp>[Crispin Spreadsheet.xlsx]OEI!R421C4</stp>
        <tr r="D421" s="2"/>
      </tp>
      <tp t="s">
        <v>CHF</v>
        <stp/>
        <stp>##V3_BDPV12</stp>
        <stp>BAER SW Equity</stp>
        <stp>CRNCY</stp>
        <stp>[Crispin Spreadsheet.xlsx]OEI!R379C4</stp>
        <tr r="D379" s="2"/>
      </tp>
      <tp>
        <v>42.14</v>
        <stp/>
        <stp>##V3_BDPV12</stp>
        <stp>CRUS US Equity</stp>
        <stp>PX_YEST_CLOSE</stp>
        <stp>[Crispin Spreadsheet.xlsx]OEI!R613C6</stp>
        <tr r="F613" s="2"/>
      </tp>
      <tp>
        <v>76.38</v>
        <stp/>
        <stp>##V3_BDPV12</stp>
        <stp>NOVN SW Equity</stp>
        <stp>PX_YEST_CLOSE</stp>
        <stp>[Crispin Spreadsheet.xlsx]OEI!R384C6</stp>
        <tr r="F384" s="2"/>
      </tp>
      <tp>
        <v>31.82</v>
        <stp/>
        <stp>##V3_BDPV12</stp>
        <stp>NLSN US Equity</stp>
        <stp>PX_YEST_CLOSE</stp>
        <stp>[Crispin Spreadsheet.xlsx]OEI!R775C6</stp>
        <tr r="F775" s="2"/>
      </tp>
      <tp>
        <v>93.03</v>
        <stp/>
        <stp>##V3_BDPV12</stp>
        <stp>BAYN GY Equity</stp>
        <stp>PX_YEST_CLOSE</stp>
        <stp>[Crispin Spreadsheet.xlsx]OEI!R145C6</stp>
        <tr r="F145" s="2"/>
      </tp>
      <tp t="s">
        <v>GBp</v>
        <stp/>
        <stp>##V3_BDPV12</stp>
        <stp>STVG LN Equity</stp>
        <stp>CRNCY</stp>
        <stp>[Crispin Spreadsheet.xlsx]OEI!R563C4</stp>
        <tr r="D563" s="2"/>
      </tp>
      <tp>
        <v>670</v>
        <stp/>
        <stp>##V3_BDPV12</stp>
        <stp>INCH LN Equity</stp>
        <stp>PX_YEST_CLOSE</stp>
        <stp>[Crispin Spreadsheet.xlsx]OEI!R478C6</stp>
        <tr r="F478" s="2"/>
      </tp>
      <tp t="s">
        <v>USD</v>
        <stp/>
        <stp>##V3_BDPV12</stp>
        <stp>GGAL US Equity</stp>
        <stp>CRNCY</stp>
        <stp>[Crispin Spreadsheet.xlsx]OEI!R639C4</stp>
        <tr r="D639" s="2"/>
      </tp>
      <tp t="s">
        <v>GBp</v>
        <stp/>
        <stp>##V3_BDPV12</stp>
        <stp>AUTO LN Equity</stp>
        <stp>CRNCY</stp>
        <stp>[Crispin Spreadsheet.xlsx]OEI!R411C4</stp>
        <tr r="D411" s="2"/>
      </tp>
      <tp t="s">
        <v>CHF</v>
        <stp/>
        <stp>##V3_BDPV12</stp>
        <stp>LONN SW Equity</stp>
        <stp>CRNCY</stp>
        <stp>[Crispin Spreadsheet.xlsx]OEI!R382C4</stp>
        <tr r="D382" s="2"/>
      </tp>
      <tp>
        <v>16.5</v>
        <stp/>
        <stp>##V3_BDHV12</stp>
        <stp>656 HK Equity</stp>
        <stp>PX_CLOSE_1D</stp>
        <stp>09/03/2018</stp>
        <stp>09/03/2018</stp>
        <stp>[Crispin Spreadsheet.xlsx]OEI!R196C28</stp>
        <tr r="AB196" s="2"/>
      </tp>
      <tp>
        <v>60.4</v>
        <stp/>
        <stp>##V3_BDHV12</stp>
        <stp>NESTE FH Equity</stp>
        <stp>PX_CLOSE_1D</stp>
        <stp>09/03/2018</stp>
        <stp>09/03/2018</stp>
        <stp>[Crispin Spreadsheet.xlsx]OEI!R72C28</stp>
        <tr r="AB72" s="2"/>
      </tp>
      <tp>
        <v>16.54</v>
        <stp/>
        <stp>##V3_BDPV12</stp>
        <stp>656 HK Equity</stp>
        <stp>LAST_PRICE</stp>
        <stp>[Crispin Spreadsheet.xlsx]OEI!R196C7</stp>
        <tr r="G196" s="2"/>
      </tp>
      <tp>
        <v>1829</v>
        <stp/>
        <stp>##V3_BDHV12</stp>
        <stp>8591 JT Equity</stp>
        <stp>PX_CLOSE_1D</stp>
        <stp>09/03/2018</stp>
        <stp>09/03/2018</stp>
        <stp>[Crispin Spreadsheet.xlsx]OEI!R269C28</stp>
        <tr r="AB269" s="2"/>
      </tp>
      <tp>
        <v>580000</v>
        <stp/>
        <stp>##V3_BDHV12</stp>
        <stp>8951 JT Equity</stp>
        <stp>PX_CLOSE_1D</stp>
        <stp>09/03/2018</stp>
        <stp>09/03/2018</stp>
        <stp>[Crispin Spreadsheet.xlsx]OEI!R264C28</stp>
        <tr r="AB264" s="2"/>
      </tp>
      <tp>
        <v>2481</v>
        <stp/>
        <stp>##V3_BDHV12</stp>
        <stp>8801 JT Equity</stp>
        <stp>PX_CLOSE_1D</stp>
        <stp>09/03/2018</stp>
        <stp>09/03/2018</stp>
        <stp>[Crispin Spreadsheet.xlsx]OEI!R262C28</stp>
        <tr r="AB262" s="2"/>
      </tp>
      <tp>
        <v>2131</v>
        <stp/>
        <stp>##V3_BDHV12</stp>
        <stp>8871 JT Equity</stp>
        <stp>PX_CLOSE_1D</stp>
        <stp>09/03/2018</stp>
        <stp>09/03/2018</stp>
        <stp>[Crispin Spreadsheet.xlsx]OEI!R248C28</stp>
        <tr r="AB248" s="2"/>
      </tp>
      <tp>
        <v>1829</v>
        <stp/>
        <stp>##V3_BDHV12</stp>
        <stp>8591 JT Equity</stp>
        <stp>PX_CLOSE_1D</stp>
        <stp>09/03/2018</stp>
        <stp>09/03/2018</stp>
        <stp>[Crispin Spreadsheet.xlsx]OEI!R777C28</stp>
        <tr r="AB777" s="2"/>
      </tp>
      <tp>
        <v>4905</v>
        <stp/>
        <stp>##V3_BDHV12</stp>
        <stp>2331 JT Equity</stp>
        <stp>PX_CLOSE_1D</stp>
        <stp>09/03/2018</stp>
        <stp>09/03/2018</stp>
        <stp>[Crispin Spreadsheet.xlsx]OEI!R278C28</stp>
        <tr r="AB278" s="2"/>
      </tp>
      <tp>
        <v>1388.5</v>
        <stp/>
        <stp>##V3_BDHV12</stp>
        <stp>7261 JT Equity</stp>
        <stp>PX_CLOSE_1D</stp>
        <stp>09/03/2018</stp>
        <stp>09/03/2018</stp>
        <stp>[Crispin Spreadsheet.xlsx]OEI!R259C28</stp>
        <tr r="AB259" s="2"/>
      </tp>
      <tp>
        <v>2627</v>
        <stp/>
        <stp>##V3_BDHV12</stp>
        <stp>7181 JT Equity</stp>
        <stp>PX_CLOSE_1D</stp>
        <stp>09/03/2018</stp>
        <stp>09/03/2018</stp>
        <stp>[Crispin Spreadsheet.xlsx]OEI!R253C28</stp>
        <tr r="AB253" s="2"/>
      </tp>
      <tp>
        <v>1941</v>
        <stp/>
        <stp>##V3_BDHV12</stp>
        <stp>6141 JT Equity</stp>
        <stp>PX_CLOSE_1D</stp>
        <stp>09/03/2018</stp>
        <stp>09/03/2018</stp>
        <stp>[Crispin Spreadsheet.xlsx]OEI!R245C28</stp>
        <tr r="AB245" s="2"/>
      </tp>
      <tp>
        <v>6240</v>
        <stp/>
        <stp>##V3_BDHV12</stp>
        <stp>6201 JT Equity</stp>
        <stp>PX_CLOSE_1D</stp>
        <stp>09/03/2018</stp>
        <stp>09/03/2018</stp>
        <stp>[Crispin Spreadsheet.xlsx]OEI!R284C28</stp>
        <tr r="AB284" s="2"/>
      </tp>
      <tp>
        <v>14880</v>
        <stp/>
        <stp>##V3_BDHV12</stp>
        <stp>6981 JT Equity</stp>
        <stp>PX_CLOSE_1D</stp>
        <stp>09/03/2018</stp>
        <stp>09/03/2018</stp>
        <stp>[Crispin Spreadsheet.xlsx]OEI!R263C28</stp>
        <tr r="AB263" s="2"/>
      </tp>
      <tp>
        <v>2359.5</v>
        <stp/>
        <stp>##V3_BDHV12</stp>
        <stp>5401 JT Equity</stp>
        <stp>PX_CLOSE_1D</stp>
        <stp>09/03/2018</stp>
        <stp>09/03/2018</stp>
        <stp>[Crispin Spreadsheet.xlsx]OEI!R266C28</stp>
        <tr r="AB266" s="2"/>
      </tp>
      <tp>
        <v>6495</v>
        <stp/>
        <stp>##V3_BDHV12</stp>
        <stp>4911 JT Equity</stp>
        <stp>PX_CLOSE_1D</stp>
        <stp>09/03/2018</stp>
        <stp>09/03/2018</stp>
        <stp>[Crispin Spreadsheet.xlsx]OEI!R276C28</stp>
        <tr r="AB276" s="2"/>
      </tp>
      <tp>
        <v>9.6969999999999992</v>
        <stp/>
        <stp>##V3_BDPV12</stp>
        <stp>EURHKD Curncy</stp>
        <stp>LAST_PRICE</stp>
        <stp>[Crispin Spreadsheet.xlsx]OEI!R198C13</stp>
        <tr r="M198" s="2"/>
      </tp>
      <tp>
        <v>9.6969999999999992</v>
        <stp/>
        <stp>##V3_BDPV12</stp>
        <stp>EURHKD Curncy</stp>
        <stp>LAST_PRICE</stp>
        <stp>[Crispin Spreadsheet.xlsx]OEI!R199C13</stp>
        <tr r="M199" s="2"/>
      </tp>
      <tp>
        <v>9.6969999999999992</v>
        <stp/>
        <stp>##V3_BDPV12</stp>
        <stp>EURHKD Curncy</stp>
        <stp>LAST_PRICE</stp>
        <stp>[Crispin Spreadsheet.xlsx]OEI!R194C13</stp>
        <tr r="M194" s="2"/>
      </tp>
      <tp>
        <v>9.6969999999999992</v>
        <stp/>
        <stp>##V3_BDPV12</stp>
        <stp>EURHKD Curncy</stp>
        <stp>LAST_PRICE</stp>
        <stp>[Crispin Spreadsheet.xlsx]OEI!R195C13</stp>
        <tr r="M195" s="2"/>
      </tp>
      <tp>
        <v>9.6969999999999992</v>
        <stp/>
        <stp>##V3_BDPV12</stp>
        <stp>EURHKD Curncy</stp>
        <stp>LAST_PRICE</stp>
        <stp>[Crispin Spreadsheet.xlsx]OEI!R196C13</stp>
        <tr r="M196" s="2"/>
      </tp>
      <tp>
        <v>9.6969999999999992</v>
        <stp/>
        <stp>##V3_BDPV12</stp>
        <stp>EURHKD Curncy</stp>
        <stp>LAST_PRICE</stp>
        <stp>[Crispin Spreadsheet.xlsx]OEI!R197C13</stp>
        <tr r="M197" s="2"/>
      </tp>
      <tp>
        <v>9.6969999999999992</v>
        <stp/>
        <stp>##V3_BDPV12</stp>
        <stp>EURHKD Curncy</stp>
        <stp>LAST_PRICE</stp>
        <stp>[Crispin Spreadsheet.xlsx]OEI!R192C13</stp>
        <tr r="M192" s="2"/>
      </tp>
      <tp>
        <v>9.6969999999999992</v>
        <stp/>
        <stp>##V3_BDPV12</stp>
        <stp>EURHKD Curncy</stp>
        <stp>LAST_PRICE</stp>
        <stp>[Crispin Spreadsheet.xlsx]OEI!R193C13</stp>
        <tr r="M193" s="2"/>
      </tp>
      <tp>
        <v>9.6969999999999992</v>
        <stp/>
        <stp>##V3_BDPV12</stp>
        <stp>EURHKD Curncy</stp>
        <stp>LAST_PRICE</stp>
        <stp>[Crispin Spreadsheet.xlsx]OEI!R204C13</stp>
        <tr r="M204" s="2"/>
      </tp>
      <tp>
        <v>9.6969999999999992</v>
        <stp/>
        <stp>##V3_BDPV12</stp>
        <stp>EURHKD Curncy</stp>
        <stp>LAST_PRICE</stp>
        <stp>[Crispin Spreadsheet.xlsx]OEI!R200C13</stp>
        <tr r="M200" s="2"/>
      </tp>
      <tp>
        <v>9.6969999999999992</v>
        <stp/>
        <stp>##V3_BDPV12</stp>
        <stp>EURHKD Curncy</stp>
        <stp>LAST_PRICE</stp>
        <stp>[Crispin Spreadsheet.xlsx]OEI!R201C13</stp>
        <tr r="M201" s="2"/>
      </tp>
      <tp>
        <v>9.6969999999999992</v>
        <stp/>
        <stp>##V3_BDPV12</stp>
        <stp>EURHKD Curncy</stp>
        <stp>LAST_PRICE</stp>
        <stp>[Crispin Spreadsheet.xlsx]OEI!R202C13</stp>
        <tr r="M202" s="2"/>
      </tp>
      <tp>
        <v>9.6969999999999992</v>
        <stp/>
        <stp>##V3_BDPV12</stp>
        <stp>EURHKD Curncy</stp>
        <stp>LAST_PRICE</stp>
        <stp>[Crispin Spreadsheet.xlsx]OEI!R203C13</stp>
        <tr r="M203" s="2"/>
      </tp>
      <tp>
        <v>312.79000000000002</v>
        <stp/>
        <stp>##V3_BDPV12</stp>
        <stp>EURHUF Curncy</stp>
        <stp>LAST_PRICE</stp>
        <stp>[Crispin Spreadsheet.xlsx]OEI!R208C13</stp>
        <tr r="M208" s="2"/>
      </tp>
      <tp>
        <v>312.79000000000002</v>
        <stp/>
        <stp>##V3_BDPV12</stp>
        <stp>EURHUF Curncy</stp>
        <stp>LAST_PRICE</stp>
        <stp>[Crispin Spreadsheet.xlsx]OEI!R207C13</stp>
        <tr r="M207" s="2"/>
      </tp>
      <tp t="s">
        <v>USD</v>
        <stp/>
        <stp>##V3_BDPV12</stp>
        <stp>MCHP US Equity</stp>
        <stp>CRNCY</stp>
        <stp>[Crispin Spreadsheet.xlsx]OEI!R771C4</stp>
        <tr r="D771" s="2"/>
      </tp>
      <tp>
        <v>209.6</v>
        <stp/>
        <stp>##V3_BDPV12</stp>
        <stp>AKERBP NO Equity</stp>
        <stp>PX_YEST_CLOSE</stp>
        <stp>[Crispin Spreadsheet.xlsx]OEI!R306C6</stp>
        <tr r="F306" s="2"/>
      </tp>
      <tp>
        <v>482.9</v>
        <stp/>
        <stp>##V3_BDPV12</stp>
        <stp>HEXAB SS Equity</stp>
        <stp>PX_YEST_CLOSE</stp>
        <stp>[Crispin Spreadsheet.xlsx]OEI!R359C6</stp>
        <tr r="F359" s="2"/>
      </tp>
      <tp t="s">
        <v>USD</v>
        <stp/>
        <stp>##V3_BDPV12</stp>
        <stp>NFLX US Equity</stp>
        <stp>CRNCY</stp>
        <stp>[Crispin Spreadsheet.xlsx]OEI!R665C4</stp>
        <tr r="D665" s="2"/>
      </tp>
      <tp>
        <v>42.14</v>
        <stp/>
        <stp>##V3_BDPV12</stp>
        <stp>CRUS US Equity</stp>
        <stp>PX_YEST_CLOSE</stp>
        <stp>[Crispin Spreadsheet.xlsx]OEI!R752C6</stp>
        <tr r="F752" s="2"/>
      </tp>
      <tp>
        <v>168.85</v>
        <stp/>
        <stp>##V3_BDPV12</stp>
        <stp>AAPL US Equity</stp>
        <stp>PX_YEST_CLOSE</stp>
        <stp>[Crispin Spreadsheet.xlsx]OEI!R597C6</stp>
        <tr r="F597" s="2"/>
      </tp>
      <tp>
        <v>305.10000000000002</v>
        <stp/>
        <stp>##V3_BDPV12</stp>
        <stp>ZURN SW Equity</stp>
        <stp>PX_YEST_CLOSE</stp>
        <stp>[Crispin Spreadsheet.xlsx]OEI!R391C6</stp>
        <tr r="F391" s="2"/>
      </tp>
      <tp t="s">
        <v>SEK</v>
        <stp/>
        <stp>##V3_BDPV12</stp>
        <stp>SECUB SS Equity</stp>
        <stp>CRNCY</stp>
        <stp>[Crispin Spreadsheet.xlsx]OEI!R363C4</stp>
        <tr r="D363" s="2"/>
      </tp>
      <tp t="s">
        <v>USD</v>
        <stp/>
        <stp>##V3_BDPV12</stp>
        <stp>MXIM US Equity</stp>
        <stp>CRNCY</stp>
        <stp>[Crispin Spreadsheet.xlsx]OEI!R770C4</stp>
        <tr r="D770" s="2"/>
      </tp>
      <tp>
        <v>16.7</v>
        <stp/>
        <stp>##V3_BDPV12</stp>
        <stp>UBSG SW Equity</stp>
        <stp>PX_YEST_CLOSE</stp>
        <stp>[Crispin Spreadsheet.xlsx]OEI!R390C6</stp>
        <tr r="F390" s="2"/>
      </tp>
      <tp>
        <v>63</v>
        <stp/>
        <stp>##V3_BDPV12</stp>
        <stp>TUNG LN Equity</stp>
        <stp>PX_YEST_CLOSE</stp>
        <stp>[Crispin Spreadsheet.xlsx]OEI!R574C6</stp>
        <tr r="F574" s="2"/>
      </tp>
      <tp t="s">
        <v>CHF</v>
        <stp/>
        <stp>##V3_BDPV12</stp>
        <stp>PGHN SW Equity</stp>
        <stp>CRNCY</stp>
        <stp>[Crispin Spreadsheet.xlsx]OEI!R385C4</stp>
        <tr r="D385" s="2"/>
      </tp>
      <tp>
        <v>677.9</v>
        <stp/>
        <stp>##V3_BDPV12</stp>
        <stp>HSBA LN Equity</stp>
        <stp>PX_YEST_CLOSE</stp>
        <stp>[Crispin Spreadsheet.xlsx]OEI!R468C6</stp>
        <tr r="F468" s="2"/>
      </tp>
      <tp t="s">
        <v>USD</v>
        <stp/>
        <stp>##V3_BDPV12</stp>
        <stp>SPLK US Equity</stp>
        <stp>CRNCY</stp>
        <stp>[Crispin Spreadsheet.xlsx]OEI!R785C4</stp>
        <tr r="D785" s="2"/>
      </tp>
      <tp>
        <v>670</v>
        <stp/>
        <stp>##V3_BDPV12</stp>
        <stp>BVIC LN Equity</stp>
        <stp>PX_YEST_CLOSE</stp>
        <stp>[Crispin Spreadsheet.xlsx]OEI!R423C6</stp>
        <tr r="F423" s="2"/>
      </tp>
      <tp>
        <v>5.36</v>
        <stp/>
        <stp>##V3_BDHV12</stp>
        <stp>857 HK Equity</stp>
        <stp>PX_CLOSE_1D</stp>
        <stp>09/03/2018</stp>
        <stp>09/03/2018</stp>
        <stp>[Crispin Spreadsheet.xlsx]OEI!R201C28</stp>
        <tr r="AB201" s="2"/>
      </tp>
      <tp>
        <v>11.48</v>
        <stp/>
        <stp>##V3_BDHV12</stp>
        <stp>317 HK Equity</stp>
        <stp>PX_CLOSE_1D</stp>
        <stp>09/03/2018</stp>
        <stp>09/03/2018</stp>
        <stp>[Crispin Spreadsheet.xlsx]OEI!R198C28</stp>
        <tr r="AB198" s="2"/>
      </tp>
      <tp>
        <v>20350</v>
        <stp/>
        <stp>##V3_BDPV12</stp>
        <stp>NKA Index</stp>
        <stp>PX_YEST_CLOSE</stp>
        <stp>[Crispin Spreadsheet.xlsx]OEI!R238C6</stp>
        <tr r="F238" s="2"/>
      </tp>
      <tp>
        <v>9.7200000000000006</v>
        <stp/>
        <stp>##V3_BDHV12</stp>
        <stp>DEXB BB Equity</stp>
        <stp>PX_CLOSE_1D</stp>
        <stp>09/03/2018</stp>
        <stp>09/03/2018</stp>
        <stp>[Crispin Spreadsheet.xlsx]OEI!R36C28</stp>
        <tr r="AB36" s="2"/>
      </tp>
      <tp>
        <v>17.305</v>
        <stp/>
        <stp>##V3_BDHV12</stp>
        <stp>TUI1 GY Equity</stp>
        <stp>PX_CLOSE_1D</stp>
        <stp>09/03/2018</stp>
        <stp>09/03/2018</stp>
        <stp>[Crispin Spreadsheet.xlsx]OEI!R179C28</stp>
        <tr r="AB179" s="2"/>
      </tp>
      <tp>
        <v>25.31</v>
        <stp/>
        <stp>##V3_BDHV12</stp>
        <stp>UN01 GY Equity</stp>
        <stp>PX_CLOSE_1D</stp>
        <stp>09/03/2018</stp>
        <stp>09/03/2018</stp>
        <stp>[Crispin Spreadsheet.xlsx]OEI!R180C28</stp>
        <tr r="AB180" s="2"/>
      </tp>
      <tp>
        <v>1805</v>
        <stp/>
        <stp>##V3_BDHV12</stp>
        <stp>8802 JT Equity</stp>
        <stp>PX_CLOSE_1D</stp>
        <stp>09/03/2018</stp>
        <stp>09/03/2018</stp>
        <stp>[Crispin Spreadsheet.xlsx]OEI!R260C28</stp>
        <tr r="AB260" s="2"/>
      </tp>
      <tp>
        <v>4362</v>
        <stp/>
        <stp>##V3_BDHV12</stp>
        <stp>3382 JT Equity</stp>
        <stp>PX_CLOSE_1D</stp>
        <stp>09/03/2018</stp>
        <stp>09/03/2018</stp>
        <stp>[Crispin Spreadsheet.xlsx]OEI!R273C28</stp>
        <tr r="AB273" s="2"/>
      </tp>
      <tp>
        <v>1620.5</v>
        <stp/>
        <stp>##V3_BDHV12</stp>
        <stp>7202 JT Equity</stp>
        <stp>PX_CLOSE_1D</stp>
        <stp>09/03/2018</stp>
        <stp>09/03/2018</stp>
        <stp>[Crispin Spreadsheet.xlsx]OEI!R251C28</stp>
        <tr r="AB251" s="2"/>
      </tp>
      <tp>
        <v>3400</v>
        <stp/>
        <stp>##V3_BDHV12</stp>
        <stp>7012 JT Equity</stp>
        <stp>PX_CLOSE_1D</stp>
        <stp>09/03/2018</stp>
        <stp>09/03/2018</stp>
        <stp>[Crispin Spreadsheet.xlsx]OEI!R256C28</stp>
        <tr r="AB256" s="2"/>
      </tp>
      <tp>
        <v>1388</v>
        <stp/>
        <stp>##V3_BDHV12</stp>
        <stp>5002 JT Equity</stp>
        <stp>PX_CLOSE_1D</stp>
        <stp>09/03/2018</stp>
        <stp>09/03/2018</stp>
        <stp>[Crispin Spreadsheet.xlsx]OEI!R277C28</stp>
        <tr r="AB277" s="2"/>
      </tp>
      <tp>
        <v>813</v>
        <stp/>
        <stp>##V3_BDHV12</stp>
        <stp>5202 JT Equity</stp>
        <stp>PX_CLOSE_1D</stp>
        <stp>09/03/2018</stp>
        <stp>09/03/2018</stp>
        <stp>[Crispin Spreadsheet.xlsx]OEI!R265C28</stp>
        <tr r="AB265" s="2"/>
      </tp>
      <tp t="s">
        <v>EUR</v>
        <stp/>
        <stp>##V3_BDPV12</stp>
        <stp>TUI1 GY Equity</stp>
        <stp>CRNCY</stp>
        <stp>[Crispin Spreadsheet.xlsx]OEI!R179C4</stp>
        <tr r="D179" s="2"/>
      </tp>
      <tp t="s">
        <v>GBp</v>
        <stp/>
        <stp>##V3_BDPV12</stp>
        <stp>INTU LN Equity</stp>
        <stp>CRNCY</stp>
        <stp>[Crispin Spreadsheet.xlsx]OEI!R483C4</stp>
        <tr r="D483" s="2"/>
      </tp>
      <tp>
        <v>30.36</v>
        <stp/>
        <stp>##V3_BDPV12</stp>
        <stp>FWONK US Equity</stp>
        <stp>PX_YEST_CLOSE</stp>
        <stp>[Crispin Spreadsheet.xlsx]OEI!R655C6</stp>
        <tr r="F655" s="2"/>
      </tp>
      <tp t="s">
        <v>USD</v>
        <stp/>
        <stp>##V3_BDPV12</stp>
        <stp>LAMR US Equity</stp>
        <stp>CRNCY</stp>
        <stp>[Crispin Spreadsheet.xlsx]OEI!R767C4</stp>
        <tr r="D767" s="2"/>
      </tp>
      <tp>
        <v>53.72</v>
        <stp/>
        <stp>##V3_BDPV12</stp>
        <stp>ERICB SS Equity</stp>
        <stp>PX_YEST_CLOSE</stp>
        <stp>[Crispin Spreadsheet.xlsx]OEI!R368C6</stp>
        <tr r="F368" s="2"/>
      </tp>
      <tp t="s">
        <v>USD</v>
        <stp/>
        <stp>##V3_BDPV12</stp>
        <stp>RACE US Equity</stp>
        <stp>CRNCY</stp>
        <stp>[Crispin Spreadsheet.xlsx]OEI!R629C4</stp>
        <tr r="D629" s="2"/>
      </tp>
      <tp>
        <v>74.099999999999994</v>
        <stp/>
        <stp>##V3_BDPV12</stp>
        <stp>NESN SW Equity</stp>
        <stp>PX_YEST_CLOSE</stp>
        <stp>[Crispin Spreadsheet.xlsx]OEI!R383C6</stp>
        <tr r="F383" s="2"/>
      </tp>
      <tp>
        <v>31.82</v>
        <stp/>
        <stp>##V3_BDPV12</stp>
        <stp>NLSN US Equity</stp>
        <stp>PX_YEST_CLOSE</stp>
        <stp>[Crispin Spreadsheet.xlsx]OEI!R667C6</stp>
        <tr r="F667" s="2"/>
      </tp>
      <tp>
        <v>5.9799999999999999E-2</v>
        <stp/>
        <stp>##V3_BDPV12</stp>
        <stp>ENRO SS Equity</stp>
        <stp>PX_YEST_CLOSE</stp>
        <stp>[Crispin Spreadsheet.xlsx]OEI!R356C6</stp>
        <tr r="F356" s="2"/>
      </tp>
      <tp>
        <v>10.17</v>
        <stp/>
        <stp>##V3_BDPV12</stp>
        <stp>CNHI IM Equity</stp>
        <stp>PX_YEST_CLOSE</stp>
        <stp>[Crispin Spreadsheet.xlsx]OEI!R222C6</stp>
        <tr r="F222" s="2"/>
      </tp>
      <tp t="s">
        <v>GBp</v>
        <stp/>
        <stp>##V3_BDPV12</stp>
        <stp>BARC LN Equity</stp>
        <stp>CRNCY</stp>
        <stp>[Crispin Spreadsheet.xlsx]OEI!R415C4</stp>
        <tr r="D415" s="2"/>
      </tp>
      <tp>
        <v>108.8</v>
        <stp/>
        <stp>##V3_BDPV12</stp>
        <stp>TALK LN Equity</stp>
        <stp>PX_YEST_CLOSE</stp>
        <stp>[Crispin Spreadsheet.xlsx]OEI!R565C6</stp>
        <tr r="F565" s="2"/>
      </tp>
      <tp t="s">
        <v>GBp</v>
        <stp/>
        <stp>##V3_BDPV12</stp>
        <stp>SOPH LN Equity</stp>
        <stp>CRNCY</stp>
        <stp>[Crispin Spreadsheet.xlsx]OEI!R557C4</stp>
        <tr r="D557" s="2"/>
      </tp>
      <tp>
        <v>184.3</v>
        <stp/>
        <stp>##V3_BDHV12</stp>
        <stp>MUV2 GY Equity</stp>
        <stp>PX_CLOSE_1D</stp>
        <stp>09/03/2018</stp>
        <stp>09/03/2018</stp>
        <stp>[Crispin Spreadsheet.xlsx]OEI!R165C28</stp>
        <tr r="AB165" s="2"/>
      </tp>
      <tp>
        <v>15.59</v>
        <stp/>
        <stp>##V3_BDHV12</stp>
        <stp>ZIL2 GY Equity</stp>
        <stp>PX_CLOSE_1D</stp>
        <stp>09/03/2018</stp>
        <stp>09/03/2018</stp>
        <stp>[Crispin Spreadsheet.xlsx]OEI!R155C28</stp>
        <tr r="AB155" s="2"/>
      </tp>
      <tp>
        <v>15.59</v>
        <stp/>
        <stp>##V3_BDHV12</stp>
        <stp>ZIL2 GY Equity</stp>
        <stp>PX_CLOSE_1D</stp>
        <stp>09/03/2018</stp>
        <stp>09/03/2018</stp>
        <stp>[Crispin Spreadsheet.xlsx]OEI!R756C28</stp>
        <tr r="AB756" s="2"/>
      </tp>
      <tp t="s">
        <v>DKK</v>
        <stp/>
        <stp>##V3_BDPV12</stp>
        <stp>DANSKE DC Equity</stp>
        <stp>CRNCY</stp>
        <stp>[Crispin Spreadsheet.xlsx]OEI!R60C4</stp>
        <tr r="D60" s="2"/>
      </tp>
      <tp t="s">
        <v>EUR</v>
        <stp/>
        <stp>##V3_BDPV12</stp>
        <stp>NESTE FH Equity</stp>
        <stp>CRNCY</stp>
        <stp>[Crispin Spreadsheet.xlsx]OEI!R72C4</stp>
        <tr r="D72" s="2"/>
      </tp>
      <tp>
        <v>202000</v>
        <stp/>
        <stp>##V3_BDHV12</stp>
        <stp>8953 JT Equity</stp>
        <stp>PX_CLOSE_1D</stp>
        <stp>09/03/2018</stp>
        <stp>09/03/2018</stp>
        <stp>[Crispin Spreadsheet.xlsx]OEI!R254C28</stp>
        <tr r="AB254" s="2"/>
      </tp>
      <tp>
        <v>2808</v>
        <stp/>
        <stp>##V3_BDHV12</stp>
        <stp>2503 JT Equity</stp>
        <stp>PX_CLOSE_1D</stp>
        <stp>09/03/2018</stp>
        <stp>09/03/2018</stp>
        <stp>[Crispin Spreadsheet.xlsx]OEI!R257C28</stp>
        <tr r="AB257" s="2"/>
      </tp>
      <tp>
        <v>15.94</v>
        <stp/>
        <stp>##V3_BDHV12</stp>
        <stp>2823 HK Equity</stp>
        <stp>PX_CLOSE_1D</stp>
        <stp>09/03/2018</stp>
        <stp>09/03/2018</stp>
        <stp>[Crispin Spreadsheet.xlsx]OEI!R192C28</stp>
        <tr r="AB192" s="2"/>
      </tp>
      <tp>
        <v>6815</v>
        <stp/>
        <stp>##V3_BDHV12</stp>
        <stp>7203 JT Equity</stp>
        <stp>PX_CLOSE_1D</stp>
        <stp>09/03/2018</stp>
        <stp>09/03/2018</stp>
        <stp>[Crispin Spreadsheet.xlsx]OEI!R285C28</stp>
        <tr r="AB285" s="2"/>
      </tp>
      <tp>
        <v>3485</v>
        <stp/>
        <stp>##V3_BDHV12</stp>
        <stp>6753 JT Equity</stp>
        <stp>PX_CLOSE_1D</stp>
        <stp>09/03/2018</stp>
        <stp>09/03/2018</stp>
        <stp>[Crispin Spreadsheet.xlsx]OEI!R274C28</stp>
        <tr r="AB274" s="2"/>
      </tp>
      <tp>
        <v>6300</v>
        <stp/>
        <stp>##V3_BDHV12</stp>
        <stp>6383 JT Equity</stp>
        <stp>PX_CLOSE_1D</stp>
        <stp>09/03/2018</stp>
        <stp>09/03/2018</stp>
        <stp>[Crispin Spreadsheet.xlsx]OEI!R243C28</stp>
        <tr r="AB243" s="2"/>
      </tp>
      <tp>
        <v>1354</v>
        <stp/>
        <stp>##V3_BDHV12</stp>
        <stp>6113 JT Equity</stp>
        <stp>PX_CLOSE_1D</stp>
        <stp>09/03/2018</stp>
        <stp>09/03/2018</stp>
        <stp>[Crispin Spreadsheet.xlsx]OEI!R241C28</stp>
        <tr r="AB241" s="2"/>
      </tp>
      <tp>
        <v>10920</v>
        <stp/>
        <stp>##V3_BDHV12</stp>
        <stp>6963 JT Equity</stp>
        <stp>PX_CLOSE_1D</stp>
        <stp>09/03/2018</stp>
        <stp>09/03/2018</stp>
        <stp>[Crispin Spreadsheet.xlsx]OEI!R271C28</stp>
        <tr r="AB271" s="2"/>
      </tp>
      <tp>
        <v>129.72999999999999</v>
        <stp/>
        <stp>##V3_BDPV12</stp>
        <stp>EURJPY Curncy</stp>
        <stp>LAST_PRICE</stp>
        <stp>[Crispin Spreadsheet.xlsx]OEI!R784C13</stp>
        <tr r="M784" s="2"/>
      </tp>
      <tp>
        <v>129.72999999999999</v>
        <stp/>
        <stp>##V3_BDPV12</stp>
        <stp>EURJPY Curncy</stp>
        <stp>LAST_PRICE</stp>
        <stp>[Crispin Spreadsheet.xlsx]OEI!R786C13</stp>
        <tr r="M786" s="2"/>
      </tp>
      <tp>
        <v>129.72999999999999</v>
        <stp/>
        <stp>##V3_BDPV12</stp>
        <stp>EURJPY Curncy</stp>
        <stp>LAST_PRICE</stp>
        <stp>[Crispin Spreadsheet.xlsx]OEI!R777C13</stp>
        <tr r="M777" s="2"/>
      </tp>
      <tp>
        <v>129.72999999999999</v>
        <stp/>
        <stp>##V3_BDPV12</stp>
        <stp>EURJPY Curncy</stp>
        <stp>LAST_PRICE</stp>
        <stp>[Crispin Spreadsheet.xlsx]OEI!R709C13</stp>
        <tr r="M709" s="2"/>
      </tp>
      <tp>
        <v>129.72999999999999</v>
        <stp/>
        <stp>##V3_BDPV12</stp>
        <stp>EURJPY Curncy</stp>
        <stp>LAST_PRICE</stp>
        <stp>[Crispin Spreadsheet.xlsx]OEI!R288C13</stp>
        <tr r="M288" s="2"/>
      </tp>
      <tp>
        <v>129.72999999999999</v>
        <stp/>
        <stp>##V3_BDPV12</stp>
        <stp>EURJPY Curncy</stp>
        <stp>LAST_PRICE</stp>
        <stp>[Crispin Spreadsheet.xlsx]OEI!R284C13</stp>
        <tr r="M284" s="2"/>
      </tp>
      <tp>
        <v>129.72999999999999</v>
        <stp/>
        <stp>##V3_BDPV12</stp>
        <stp>EURJPY Curncy</stp>
        <stp>LAST_PRICE</stp>
        <stp>[Crispin Spreadsheet.xlsx]OEI!R285C13</stp>
        <tr r="M285" s="2"/>
      </tp>
      <tp>
        <v>129.72999999999999</v>
        <stp/>
        <stp>##V3_BDPV12</stp>
        <stp>EURJPY Curncy</stp>
        <stp>LAST_PRICE</stp>
        <stp>[Crispin Spreadsheet.xlsx]OEI!R286C13</stp>
        <tr r="M286" s="2"/>
      </tp>
      <tp>
        <v>129.72999999999999</v>
        <stp/>
        <stp>##V3_BDPV12</stp>
        <stp>EURJPY Curncy</stp>
        <stp>LAST_PRICE</stp>
        <stp>[Crispin Spreadsheet.xlsx]OEI!R287C13</stp>
        <tr r="M287" s="2"/>
      </tp>
      <tp>
        <v>129.72999999999999</v>
        <stp/>
        <stp>##V3_BDPV12</stp>
        <stp>EURJPY Curncy</stp>
        <stp>LAST_PRICE</stp>
        <stp>[Crispin Spreadsheet.xlsx]OEI!R280C13</stp>
        <tr r="M280" s="2"/>
      </tp>
      <tp>
        <v>129.72999999999999</v>
        <stp/>
        <stp>##V3_BDPV12</stp>
        <stp>EURJPY Curncy</stp>
        <stp>LAST_PRICE</stp>
        <stp>[Crispin Spreadsheet.xlsx]OEI!R281C13</stp>
        <tr r="M281" s="2"/>
      </tp>
      <tp>
        <v>129.72999999999999</v>
        <stp/>
        <stp>##V3_BDPV12</stp>
        <stp>EURJPY Curncy</stp>
        <stp>LAST_PRICE</stp>
        <stp>[Crispin Spreadsheet.xlsx]OEI!R282C13</stp>
        <tr r="M282" s="2"/>
      </tp>
      <tp>
        <v>129.72999999999999</v>
        <stp/>
        <stp>##V3_BDPV12</stp>
        <stp>EURJPY Curncy</stp>
        <stp>LAST_PRICE</stp>
        <stp>[Crispin Spreadsheet.xlsx]OEI!R283C13</stp>
        <tr r="M283" s="2"/>
      </tp>
      <tp>
        <v>129.72999999999999</v>
        <stp/>
        <stp>##V3_BDPV12</stp>
        <stp>EURJPY Curncy</stp>
        <stp>LAST_PRICE</stp>
        <stp>[Crispin Spreadsheet.xlsx]OEI!R248C13</stp>
        <tr r="M248" s="2"/>
      </tp>
      <tp>
        <v>129.72999999999999</v>
        <stp/>
        <stp>##V3_BDPV12</stp>
        <stp>EURJPY Curncy</stp>
        <stp>LAST_PRICE</stp>
        <stp>[Crispin Spreadsheet.xlsx]OEI!R249C13</stp>
        <tr r="M249" s="2"/>
      </tp>
      <tp>
        <v>129.72999999999999</v>
        <stp/>
        <stp>##V3_BDPV12</stp>
        <stp>EURJPY Curncy</stp>
        <stp>LAST_PRICE</stp>
        <stp>[Crispin Spreadsheet.xlsx]OEI!R244C13</stp>
        <tr r="M244" s="2"/>
      </tp>
      <tp>
        <v>129.72999999999999</v>
        <stp/>
        <stp>##V3_BDPV12</stp>
        <stp>EURJPY Curncy</stp>
        <stp>LAST_PRICE</stp>
        <stp>[Crispin Spreadsheet.xlsx]OEI!R245C13</stp>
        <tr r="M245" s="2"/>
      </tp>
      <tp>
        <v>129.72999999999999</v>
        <stp/>
        <stp>##V3_BDPV12</stp>
        <stp>EURJPY Curncy</stp>
        <stp>LAST_PRICE</stp>
        <stp>[Crispin Spreadsheet.xlsx]OEI!R246C13</stp>
        <tr r="M246" s="2"/>
      </tp>
      <tp>
        <v>129.72999999999999</v>
        <stp/>
        <stp>##V3_BDPV12</stp>
        <stp>EURJPY Curncy</stp>
        <stp>LAST_PRICE</stp>
        <stp>[Crispin Spreadsheet.xlsx]OEI!R247C13</stp>
        <tr r="M247" s="2"/>
      </tp>
      <tp>
        <v>129.72999999999999</v>
        <stp/>
        <stp>##V3_BDPV12</stp>
        <stp>EURJPY Curncy</stp>
        <stp>LAST_PRICE</stp>
        <stp>[Crispin Spreadsheet.xlsx]OEI!R240C13</stp>
        <tr r="M240" s="2"/>
      </tp>
      <tp>
        <v>129.72999999999999</v>
        <stp/>
        <stp>##V3_BDPV12</stp>
        <stp>EURJPY Curncy</stp>
        <stp>LAST_PRICE</stp>
        <stp>[Crispin Spreadsheet.xlsx]OEI!R241C13</stp>
        <tr r="M241" s="2"/>
      </tp>
      <tp>
        <v>129.72999999999999</v>
        <stp/>
        <stp>##V3_BDPV12</stp>
        <stp>EURJPY Curncy</stp>
        <stp>LAST_PRICE</stp>
        <stp>[Crispin Spreadsheet.xlsx]OEI!R242C13</stp>
        <tr r="M242" s="2"/>
      </tp>
      <tp>
        <v>129.72999999999999</v>
        <stp/>
        <stp>##V3_BDPV12</stp>
        <stp>EURJPY Curncy</stp>
        <stp>LAST_PRICE</stp>
        <stp>[Crispin Spreadsheet.xlsx]OEI!R243C13</stp>
        <tr r="M243" s="2"/>
      </tp>
      <tp>
        <v>129.72999999999999</v>
        <stp/>
        <stp>##V3_BDPV12</stp>
        <stp>EURJPY Curncy</stp>
        <stp>LAST_PRICE</stp>
        <stp>[Crispin Spreadsheet.xlsx]OEI!R258C13</stp>
        <tr r="M258" s="2"/>
      </tp>
      <tp>
        <v>129.72999999999999</v>
        <stp/>
        <stp>##V3_BDPV12</stp>
        <stp>EURJPY Curncy</stp>
        <stp>LAST_PRICE</stp>
        <stp>[Crispin Spreadsheet.xlsx]OEI!R259C13</stp>
        <tr r="M259" s="2"/>
      </tp>
      <tp>
        <v>129.72999999999999</v>
        <stp/>
        <stp>##V3_BDPV12</stp>
        <stp>EURJPY Curncy</stp>
        <stp>LAST_PRICE</stp>
        <stp>[Crispin Spreadsheet.xlsx]OEI!R254C13</stp>
        <tr r="M254" s="2"/>
      </tp>
      <tp>
        <v>129.72999999999999</v>
        <stp/>
        <stp>##V3_BDPV12</stp>
        <stp>EURJPY Curncy</stp>
        <stp>LAST_PRICE</stp>
        <stp>[Crispin Spreadsheet.xlsx]OEI!R255C13</stp>
        <tr r="M255" s="2"/>
      </tp>
      <tp>
        <v>129.72999999999999</v>
        <stp/>
        <stp>##V3_BDPV12</stp>
        <stp>EURJPY Curncy</stp>
        <stp>LAST_PRICE</stp>
        <stp>[Crispin Spreadsheet.xlsx]OEI!R256C13</stp>
        <tr r="M256" s="2"/>
      </tp>
      <tp>
        <v>129.72999999999999</v>
        <stp/>
        <stp>##V3_BDPV12</stp>
        <stp>EURJPY Curncy</stp>
        <stp>LAST_PRICE</stp>
        <stp>[Crispin Spreadsheet.xlsx]OEI!R257C13</stp>
        <tr r="M257" s="2"/>
      </tp>
      <tp>
        <v>129.72999999999999</v>
        <stp/>
        <stp>##V3_BDPV12</stp>
        <stp>EURJPY Curncy</stp>
        <stp>LAST_PRICE</stp>
        <stp>[Crispin Spreadsheet.xlsx]OEI!R250C13</stp>
        <tr r="M250" s="2"/>
      </tp>
      <tp>
        <v>129.72999999999999</v>
        <stp/>
        <stp>##V3_BDPV12</stp>
        <stp>EURJPY Curncy</stp>
        <stp>LAST_PRICE</stp>
        <stp>[Crispin Spreadsheet.xlsx]OEI!R251C13</stp>
        <tr r="M251" s="2"/>
      </tp>
      <tp>
        <v>129.72999999999999</v>
        <stp/>
        <stp>##V3_BDPV12</stp>
        <stp>EURJPY Curncy</stp>
        <stp>LAST_PRICE</stp>
        <stp>[Crispin Spreadsheet.xlsx]OEI!R252C13</stp>
        <tr r="M252" s="2"/>
      </tp>
      <tp>
        <v>129.72999999999999</v>
        <stp/>
        <stp>##V3_BDPV12</stp>
        <stp>EURJPY Curncy</stp>
        <stp>LAST_PRICE</stp>
        <stp>[Crispin Spreadsheet.xlsx]OEI!R253C13</stp>
        <tr r="M253" s="2"/>
      </tp>
      <tp>
        <v>129.72999999999999</v>
        <stp/>
        <stp>##V3_BDPV12</stp>
        <stp>EURJPY Curncy</stp>
        <stp>LAST_PRICE</stp>
        <stp>[Crispin Spreadsheet.xlsx]OEI!R268C13</stp>
        <tr r="M268" s="2"/>
      </tp>
      <tp>
        <v>129.72999999999999</v>
        <stp/>
        <stp>##V3_BDPV12</stp>
        <stp>EURJPY Curncy</stp>
        <stp>LAST_PRICE</stp>
        <stp>[Crispin Spreadsheet.xlsx]OEI!R269C13</stp>
        <tr r="M269" s="2"/>
      </tp>
      <tp>
        <v>129.72999999999999</v>
        <stp/>
        <stp>##V3_BDPV12</stp>
        <stp>EURJPY Curncy</stp>
        <stp>LAST_PRICE</stp>
        <stp>[Crispin Spreadsheet.xlsx]OEI!R264C13</stp>
        <tr r="M264" s="2"/>
      </tp>
      <tp>
        <v>129.72999999999999</v>
        <stp/>
        <stp>##V3_BDPV12</stp>
        <stp>EURJPY Curncy</stp>
        <stp>LAST_PRICE</stp>
        <stp>[Crispin Spreadsheet.xlsx]OEI!R265C13</stp>
        <tr r="M265" s="2"/>
      </tp>
      <tp>
        <v>129.72999999999999</v>
        <stp/>
        <stp>##V3_BDPV12</stp>
        <stp>EURJPY Curncy</stp>
        <stp>LAST_PRICE</stp>
        <stp>[Crispin Spreadsheet.xlsx]OEI!R266C13</stp>
        <tr r="M266" s="2"/>
      </tp>
      <tp>
        <v>129.72999999999999</v>
        <stp/>
        <stp>##V3_BDPV12</stp>
        <stp>EURJPY Curncy</stp>
        <stp>LAST_PRICE</stp>
        <stp>[Crispin Spreadsheet.xlsx]OEI!R267C13</stp>
        <tr r="M267" s="2"/>
      </tp>
      <tp>
        <v>129.72999999999999</v>
        <stp/>
        <stp>##V3_BDPV12</stp>
        <stp>EURJPY Curncy</stp>
        <stp>LAST_PRICE</stp>
        <stp>[Crispin Spreadsheet.xlsx]OEI!R260C13</stp>
        <tr r="M260" s="2"/>
      </tp>
      <tp>
        <v>129.72999999999999</v>
        <stp/>
        <stp>##V3_BDPV12</stp>
        <stp>EURJPY Curncy</stp>
        <stp>LAST_PRICE</stp>
        <stp>[Crispin Spreadsheet.xlsx]OEI!R261C13</stp>
        <tr r="M261" s="2"/>
      </tp>
      <tp>
        <v>129.72999999999999</v>
        <stp/>
        <stp>##V3_BDPV12</stp>
        <stp>EURJPY Curncy</stp>
        <stp>LAST_PRICE</stp>
        <stp>[Crispin Spreadsheet.xlsx]OEI!R262C13</stp>
        <tr r="M262" s="2"/>
      </tp>
      <tp>
        <v>129.72999999999999</v>
        <stp/>
        <stp>##V3_BDPV12</stp>
        <stp>EURJPY Curncy</stp>
        <stp>LAST_PRICE</stp>
        <stp>[Crispin Spreadsheet.xlsx]OEI!R263C13</stp>
        <tr r="M263" s="2"/>
      </tp>
      <tp>
        <v>129.72999999999999</v>
        <stp/>
        <stp>##V3_BDPV12</stp>
        <stp>EURJPY Curncy</stp>
        <stp>LAST_PRICE</stp>
        <stp>[Crispin Spreadsheet.xlsx]OEI!R278C13</stp>
        <tr r="M278" s="2"/>
      </tp>
      <tp>
        <v>129.72999999999999</v>
        <stp/>
        <stp>##V3_BDPV12</stp>
        <stp>EURJPY Curncy</stp>
        <stp>LAST_PRICE</stp>
        <stp>[Crispin Spreadsheet.xlsx]OEI!R279C13</stp>
        <tr r="M279" s="2"/>
      </tp>
      <tp>
        <v>129.72999999999999</v>
        <stp/>
        <stp>##V3_BDPV12</stp>
        <stp>EURJPY Curncy</stp>
        <stp>LAST_PRICE</stp>
        <stp>[Crispin Spreadsheet.xlsx]OEI!R274C13</stp>
        <tr r="M274" s="2"/>
      </tp>
      <tp>
        <v>129.72999999999999</v>
        <stp/>
        <stp>##V3_BDPV12</stp>
        <stp>EURJPY Curncy</stp>
        <stp>LAST_PRICE</stp>
        <stp>[Crispin Spreadsheet.xlsx]OEI!R275C13</stp>
        <tr r="M275" s="2"/>
      </tp>
      <tp>
        <v>129.72999999999999</v>
        <stp/>
        <stp>##V3_BDPV12</stp>
        <stp>EURJPY Curncy</stp>
        <stp>LAST_PRICE</stp>
        <stp>[Crispin Spreadsheet.xlsx]OEI!R276C13</stp>
        <tr r="M276" s="2"/>
      </tp>
      <tp>
        <v>129.72999999999999</v>
        <stp/>
        <stp>##V3_BDPV12</stp>
        <stp>EURJPY Curncy</stp>
        <stp>LAST_PRICE</stp>
        <stp>[Crispin Spreadsheet.xlsx]OEI!R277C13</stp>
        <tr r="M277" s="2"/>
      </tp>
      <tp>
        <v>129.72999999999999</v>
        <stp/>
        <stp>##V3_BDPV12</stp>
        <stp>EURJPY Curncy</stp>
        <stp>LAST_PRICE</stp>
        <stp>[Crispin Spreadsheet.xlsx]OEI!R270C13</stp>
        <tr r="M270" s="2"/>
      </tp>
      <tp>
        <v>129.72999999999999</v>
        <stp/>
        <stp>##V3_BDPV12</stp>
        <stp>EURJPY Curncy</stp>
        <stp>LAST_PRICE</stp>
        <stp>[Crispin Spreadsheet.xlsx]OEI!R271C13</stp>
        <tr r="M271" s="2"/>
      </tp>
      <tp>
        <v>129.72999999999999</v>
        <stp/>
        <stp>##V3_BDPV12</stp>
        <stp>EURJPY Curncy</stp>
        <stp>LAST_PRICE</stp>
        <stp>[Crispin Spreadsheet.xlsx]OEI!R272C13</stp>
        <tr r="M272" s="2"/>
      </tp>
      <tp>
        <v>129.72999999999999</v>
        <stp/>
        <stp>##V3_BDPV12</stp>
        <stp>EURJPY Curncy</stp>
        <stp>LAST_PRICE</stp>
        <stp>[Crispin Spreadsheet.xlsx]OEI!R273C13</stp>
        <tr r="M273" s="2"/>
      </tp>
      <tp>
        <v>129.72999999999999</v>
        <stp/>
        <stp>##V3_BDPV12</stp>
        <stp>EURJPY Curncy</stp>
        <stp>LAST_PRICE</stp>
        <stp>[Crispin Spreadsheet.xlsx]OEI!R238C13</stp>
        <tr r="M238" s="2"/>
      </tp>
      <tp>
        <v>129.72999999999999</v>
        <stp/>
        <stp>##V3_BDPV12</stp>
        <stp>EURJPY Curncy</stp>
        <stp>LAST_PRICE</stp>
        <stp>[Crispin Spreadsheet.xlsx]OEI!R239C13</stp>
        <tr r="M239" s="2"/>
      </tp>
      <tp t="s">
        <v>USD</v>
        <stp/>
        <stp>##V3_BDPV12</stp>
        <stp>LULU US Equity</stp>
        <stp>CRNCY</stp>
        <stp>[Crispin Spreadsheet.xlsx]OEI!R657C4</stp>
        <tr r="D657" s="2"/>
      </tp>
      <tp t="s">
        <v>USD</v>
        <stp/>
        <stp>##V3_BDPV12</stp>
        <stp>PANW US Equity</stp>
        <stp>CRNCY</stp>
        <stp>[Crispin Spreadsheet.xlsx]OEI!R675C4</stp>
        <tr r="D675" s="2"/>
      </tp>
      <tp t="s">
        <v>SEK</v>
        <stp/>
        <stp>##V3_BDPV12</stp>
        <stp>ALIV SS Equity</stp>
        <stp>CRNCY</stp>
        <stp>[Crispin Spreadsheet.xlsx]OEI!R352C4</stp>
        <tr r="D352" s="2"/>
      </tp>
      <tp t="s">
        <v>GBp</v>
        <stp/>
        <stp>##V3_BDPV12</stp>
        <stp>TSTR LN Equity</stp>
        <stp>CRNCY</stp>
        <stp>[Crispin Spreadsheet.xlsx]OEI!R572C4</stp>
        <tr r="D572" s="2"/>
      </tp>
      <tp>
        <v>369.3</v>
        <stp/>
        <stp>##V3_BDPV12</stp>
        <stp>ISAT LN Equity</stp>
        <stp>PX_YEST_CLOSE</stp>
        <stp>[Crispin Spreadsheet.xlsx]OEI!R479C6</stp>
        <tr r="F479" s="2"/>
      </tp>
      <tp>
        <v>1.925</v>
        <stp/>
        <stp>##V3_BDPV12</stp>
        <stp>CLNR LN Equity</stp>
        <stp>PX_YEST_CLOSE</stp>
        <stp>[Crispin Spreadsheet.xlsx]OEI!R436C6</stp>
        <tr r="F436" s="2"/>
      </tp>
      <tp t="s">
        <v>USD</v>
        <stp/>
        <stp>##V3_BDPV12</stp>
        <stp>OTPD LI Equity</stp>
        <stp>CRNCY</stp>
        <stp>[Crispin Spreadsheet.xlsx]OEI!R511C4</stp>
        <tr r="D511" s="2"/>
      </tp>
      <tp>
        <v>761.6</v>
        <stp/>
        <stp>##V3_BDPV12</stp>
        <stp>PSON LN Equity</stp>
        <stp>PX_YEST_CLOSE</stp>
        <stp>[Crispin Spreadsheet.xlsx]OEI!R517C6</stp>
        <tr r="F517" s="2"/>
      </tp>
      <tp t="s">
        <v>USD</v>
        <stp/>
        <stp>##V3_BDPV12</stp>
        <stp>CACC US Equity</stp>
        <stp>CRNCY</stp>
        <stp>[Crispin Spreadsheet.xlsx]OEI!R618C4</stp>
        <tr r="D618" s="2"/>
      </tp>
      <tp>
        <v>66</v>
        <stp/>
        <stp>##V3_BDHV12</stp>
        <stp>PAH3 GY Equity</stp>
        <stp>PX_CLOSE_1D</stp>
        <stp>09/03/2018</stp>
        <stp>09/03/2018</stp>
        <stp>[Crispin Spreadsheet.xlsx]OEI!R166C28</stp>
        <tr r="AB166" s="2"/>
      </tp>
      <tp t="s">
        <v>DKK</v>
        <stp/>
        <stp>##V3_BDPV12</stp>
        <stp>NOVOB DC Equity</stp>
        <stp>CRNCY</stp>
        <stp>[Crispin Spreadsheet.xlsx]OEI!R62C4</stp>
        <tr r="D62" s="2"/>
      </tp>
      <tp>
        <v>4700</v>
        <stp/>
        <stp>##V3_BDHV12</stp>
        <stp>9684 JT Equity</stp>
        <stp>PX_CLOSE_1D</stp>
        <stp>09/03/2018</stp>
        <stp>09/03/2018</stp>
        <stp>[Crispin Spreadsheet.xlsx]OEI!R279C28</stp>
        <tr r="AB279" s="2"/>
      </tp>
      <tp>
        <v>2702</v>
        <stp/>
        <stp>##V3_BDHV12</stp>
        <stp>9064 JT Equity</stp>
        <stp>PX_CLOSE_1D</stp>
        <stp>09/03/2018</stp>
        <stp>09/03/2018</stp>
        <stp>[Crispin Spreadsheet.xlsx]OEI!R288C28</stp>
        <tr r="AB288" s="2"/>
      </tp>
      <tp>
        <v>635.20000000000005</v>
        <stp/>
        <stp>##V3_BDHV12</stp>
        <stp>8604 JT Equity</stp>
        <stp>PX_CLOSE_1D</stp>
        <stp>09/03/2018</stp>
        <stp>09/03/2018</stp>
        <stp>[Crispin Spreadsheet.xlsx]OEI!R268C28</stp>
        <tr r="AB268" s="2"/>
      </tp>
      <tp>
        <v>8488</v>
        <stp/>
        <stp>##V3_BDHV12</stp>
        <stp>9984 JT Equity</stp>
        <stp>PX_CLOSE_1D</stp>
        <stp>09/03/2018</stp>
        <stp>09/03/2018</stp>
        <stp>[Crispin Spreadsheet.xlsx]OEI!R784C28</stp>
        <tr r="AB784" s="2"/>
      </tp>
      <tp>
        <v>4700</v>
        <stp/>
        <stp>##V3_BDHV12</stp>
        <stp>9684 JT Equity</stp>
        <stp>PX_CLOSE_1D</stp>
        <stp>09/03/2018</stp>
        <stp>09/03/2018</stp>
        <stp>[Crispin Spreadsheet.xlsx]OEI!R786C28</stp>
        <tr r="AB786" s="2"/>
      </tp>
      <tp>
        <v>934</v>
        <stp/>
        <stp>##V3_BDHV12</stp>
        <stp>7224 JT Equity</stp>
        <stp>PX_CLOSE_1D</stp>
        <stp>09/03/2018</stp>
        <stp>09/03/2018</stp>
        <stp>[Crispin Spreadsheet.xlsx]OEI!R275C28</stp>
        <tr r="AB275" s="2"/>
      </tp>
      <tp>
        <v>26140</v>
        <stp/>
        <stp>##V3_BDHV12</stp>
        <stp>6954 JT Equity</stp>
        <stp>PX_CLOSE_1D</stp>
        <stp>09/03/2018</stp>
        <stp>09/03/2018</stp>
        <stp>[Crispin Spreadsheet.xlsx]OEI!R247C28</stp>
        <tr r="AB247" s="2"/>
      </tp>
      <tp t="s">
        <v>GBp</v>
        <stp/>
        <stp>##V3_BDPV12</stp>
        <stp>IBST LN Equity</stp>
        <stp>CRNCY</stp>
        <stp>[Crispin Spreadsheet.xlsx]OEI!R472C4</stp>
        <tr r="D472" s="2"/>
      </tp>
      <tp t="s">
        <v>USD</v>
        <stp/>
        <stp>##V3_BDPV12</stp>
        <stp>LAMR US Equity</stp>
        <stp>CRNCY</stp>
        <stp>[Crispin Spreadsheet.xlsx]OEI!R651C4</stp>
        <tr r="D651" s="2"/>
      </tp>
      <tp t="s">
        <v>SEK</v>
        <stp/>
        <stp>##V3_BDPV12</stp>
        <stp>SAND SS Equity</stp>
        <stp>CRNCY</stp>
        <stp>[Crispin Spreadsheet.xlsx]OEI!R362C4</stp>
        <tr r="D362" s="2"/>
      </tp>
      <tp>
        <v>376.2</v>
        <stp/>
        <stp>##V3_BDPV12</stp>
        <stp>ASHM LN Equity</stp>
        <stp>PX_YEST_CLOSE</stp>
        <stp>[Crispin Spreadsheet.xlsx]OEI!R407C6</stp>
        <tr r="F407" s="2"/>
      </tp>
      <tp t="s">
        <v>EUR</v>
        <stp/>
        <stp>##V3_BDPV12</stp>
        <stp>HLAG GY Equity</stp>
        <stp>CRNCY</stp>
        <stp>[Crispin Spreadsheet.xlsx]OEI!R157C4</stp>
        <tr r="D157" s="2"/>
      </tp>
      <tp>
        <v>1536</v>
        <stp/>
        <stp>##V3_BDPV12</stp>
        <stp>SMIN LN Equity</stp>
        <stp>PX_YEST_CLOSE</stp>
        <stp>[Crispin Spreadsheet.xlsx]OEI!R556C6</stp>
        <tr r="F556" s="2"/>
      </tp>
      <tp t="s">
        <v>GBp</v>
        <stp/>
        <stp>##V3_BDPV12</stp>
        <stp>FERG LN Equity</stp>
        <stp>CRNCY</stp>
        <stp>[Crispin Spreadsheet.xlsx]OEI!R583C4</stp>
        <tr r="D583" s="2"/>
      </tp>
      <tp t="s">
        <v>USD</v>
        <stp/>
        <stp>##V3_BDPV12</stp>
        <stp>TSLA US Equity</stp>
        <stp>CRNCY</stp>
        <stp>[Crispin Spreadsheet.xlsx]OEI!R790C4</stp>
        <tr r="D790" s="2"/>
      </tp>
      <tp>
        <v>12.065</v>
        <stp/>
        <stp>##V3_BDPV12</stp>
        <stp>SESG FP Equity</stp>
        <stp>PX_YEST_CLOSE</stp>
        <stp>[Crispin Spreadsheet.xlsx]OEI!R122C6</stp>
        <tr r="F122" s="2"/>
      </tp>
      <tp t="s">
        <v>USD</v>
        <stp/>
        <stp>##V3_BDPV12</stp>
        <stp>SMSN LI Equity</stp>
        <stp>CRNCY</stp>
        <stp>[Crispin Spreadsheet.xlsx]OEI!R545C4</stp>
        <tr r="D545" s="2"/>
      </tp>
      <tp t="s">
        <v>EUR</v>
        <stp/>
        <stp>##V3_BDPV12</stp>
        <stp>ONTEX BB Equity</stp>
        <stp>CRNCY</stp>
        <stp>[Crispin Spreadsheet.xlsx]OEI!R37C4</stp>
        <tr r="D37" s="2"/>
      </tp>
      <tp>
        <v>21275</v>
        <stp/>
        <stp>##V3_BDHV12</stp>
        <stp>8035 JT Equity</stp>
        <stp>PX_CLOSE_1D</stp>
        <stp>09/03/2018</stp>
        <stp>09/03/2018</stp>
        <stp>[Crispin Spreadsheet.xlsx]OEI!R283C28</stp>
        <tr r="AB283" s="2"/>
      </tp>
      <tp>
        <v>18.355</v>
        <stp/>
        <stp>##V3_BDPV12</stp>
        <stp>FORTUM FH Equity</stp>
        <stp>PX_YEST_CLOSE</stp>
        <stp>[Crispin Spreadsheet.xlsx]OEI!R69C6</stp>
        <tr r="F69" s="2"/>
      </tp>
      <tp>
        <v>1548</v>
        <stp/>
        <stp>##V3_BDHV12</stp>
        <stp>6395 JT Equity</stp>
        <stp>PX_CLOSE_1D</stp>
        <stp>09/03/2018</stp>
        <stp>09/03/2018</stp>
        <stp>[Crispin Spreadsheet.xlsx]OEI!R281C28</stp>
        <tr r="AB281" s="2"/>
      </tp>
      <tp t="s">
        <v>GBp</v>
        <stp/>
        <stp>##V3_BDPV12</stp>
        <stp>JUST LN Equity</stp>
        <stp>CRNCY</stp>
        <stp>[Crispin Spreadsheet.xlsx]OEI!R493C4</stp>
        <tr r="D493" s="2"/>
      </tp>
      <tp t="s">
        <v>EUR</v>
        <stp/>
        <stp>##V3_BDPV12</stp>
        <stp>CERV IM Equity</stp>
        <stp>CRNCY</stp>
        <stp>[Crispin Spreadsheet.xlsx]OEI!R221C4</stp>
        <tr r="D221" s="2"/>
      </tp>
      <tp>
        <v>18.2</v>
        <stp/>
        <stp>##V3_BDPV12</stp>
        <stp>COTY US Equity</stp>
        <stp>PX_YEST_CLOSE</stp>
        <stp>[Crispin Spreadsheet.xlsx]OEI!R617C6</stp>
        <tr r="F617" s="2"/>
      </tp>
      <tp>
        <v>209.6</v>
        <stp/>
        <stp>##V3_BDPV12</stp>
        <stp>AKERBP NO Equity</stp>
        <stp>PX_YEST_CLOSE</stp>
        <stp>[Crispin Spreadsheet.xlsx]OEI!R742C6</stp>
        <tr r="F742" s="2"/>
      </tp>
      <tp>
        <v>376.2</v>
        <stp/>
        <stp>##V3_BDPV12</stp>
        <stp>ASHM LN Equity</stp>
        <stp>PX_YEST_CLOSE</stp>
        <stp>[Crispin Spreadsheet.xlsx]OEI!R746C6</stp>
        <tr r="F746" s="2"/>
      </tp>
      <tp>
        <v>74.099999999999994</v>
        <stp/>
        <stp>##V3_BDPV12</stp>
        <stp>NESN SW Equity</stp>
        <stp>PX_YEST_CLOSE</stp>
        <stp>[Crispin Spreadsheet.xlsx]OEI!R774C6</stp>
        <tr r="F774" s="2"/>
      </tp>
      <tp t="s">
        <v>NOK</v>
        <stp/>
        <stp>##V3_BDPV12</stp>
        <stp>SDRL NO Equity</stp>
        <stp>CRNCY</stp>
        <stp>[Crispin Spreadsheet.xlsx]OEI!R313C4</stp>
        <tr r="D313" s="2"/>
      </tp>
      <tp t="s">
        <v>CHF</v>
        <stp/>
        <stp>##V3_BDPV12</stp>
        <stp>KNIN SW Equity</stp>
        <stp>CRNCY</stp>
        <stp>[Crispin Spreadsheet.xlsx]OEI!R380C4</stp>
        <tr r="D380" s="2"/>
      </tp>
      <tp t="s">
        <v>USD</v>
        <stp/>
        <stp>##V3_BDPV12</stp>
        <stp>WYNN US Equity</stp>
        <stp>CRNCY</stp>
        <stp>[Crispin Spreadsheet.xlsx]OEI!R703C4</stp>
        <tr r="D703" s="2"/>
      </tp>
      <tp>
        <v>17.489999999999998</v>
        <stp/>
        <stp>##V3_BDPV12</stp>
        <stp>AIXA GY Equity</stp>
        <stp>PX_YEST_CLOSE</stp>
        <stp>[Crispin Spreadsheet.xlsx]OEI!R141C6</stp>
        <tr r="F141" s="2"/>
      </tp>
      <tp t="s">
        <v>GBp</v>
        <stp/>
        <stp>##V3_BDPV12</stp>
        <stp>ITRK LN Equity</stp>
        <stp>CRNCY</stp>
        <stp>[Crispin Spreadsheet.xlsx]OEI!R482C4</stp>
        <tr r="D482" s="2"/>
      </tp>
      <tp>
        <v>9417.2000000000007</v>
        <stp/>
        <stp>##V3_BDPV12</stp>
        <stp>IBA Index</stp>
        <stp>PX_YEST_CLOSE</stp>
        <stp>[Crispin Spreadsheet.xlsx]OEI!R335C6</stp>
        <tr r="F335" s="2"/>
      </tp>
      <tp>
        <v>719.9</v>
        <stp/>
        <stp>##V3_BDHV12</stp>
        <stp>8306 JT Equity</stp>
        <stp>PX_CLOSE_1D</stp>
        <stp>09/03/2018</stp>
        <stp>09/03/2018</stp>
        <stp>[Crispin Spreadsheet.xlsx]OEI!R261C28</stp>
        <tr r="AB261" s="2"/>
      </tp>
      <tp>
        <v>4516</v>
        <stp/>
        <stp>##V3_BDHV12</stp>
        <stp>8316 JT Equity</stp>
        <stp>PX_CLOSE_1D</stp>
        <stp>09/03/2018</stp>
        <stp>09/03/2018</stp>
        <stp>[Crispin Spreadsheet.xlsx]OEI!R280C28</stp>
        <tr r="AB280" s="2"/>
      </tp>
      <tp>
        <v>2556</v>
        <stp/>
        <stp>##V3_BDHV12</stp>
        <stp>5726 JT Equity</stp>
        <stp>PX_CLOSE_1D</stp>
        <stp>09/03/2018</stp>
        <stp>09/03/2018</stp>
        <stp>[Crispin Spreadsheet.xlsx]OEI!R270C28</stp>
        <tr r="AB270" s="2"/>
      </tp>
      <tp t="s">
        <v>EUR</v>
        <stp/>
        <stp>##V3_BDPV12</stp>
        <stp>BMPS IM Equity</stp>
        <stp>CRNCY</stp>
        <stp>[Crispin Spreadsheet.xlsx]OEI!R220C4</stp>
        <tr r="D220" s="2"/>
      </tp>
      <tp t="s">
        <v>GBp</v>
        <stp/>
        <stp>##V3_BDPV12</stp>
        <stp>ULVR LN Equity</stp>
        <stp>CRNCY</stp>
        <stp>[Crispin Spreadsheet.xlsx]OEI!R575C4</stp>
        <tr r="D575" s="2"/>
      </tp>
      <tp>
        <v>28.23</v>
        <stp/>
        <stp>##V3_BDPV12</stp>
        <stp>UNVR US Equity</stp>
        <stp>PX_YEST_CLOSE</stp>
        <stp>[Crispin Spreadsheet.xlsx]OEI!R696C6</stp>
        <tr r="F696" s="2"/>
      </tp>
      <tp t="s">
        <v>USD</v>
        <stp/>
        <stp>##V3_BDPV12</stp>
        <stp>RGLD US Equity</stp>
        <stp>CRNCY</stp>
        <stp>[Crispin Spreadsheet.xlsx]OEI!R682C4</stp>
        <tr r="D682" s="2"/>
      </tp>
      <tp>
        <v>2345</v>
        <stp/>
        <stp>##V3_BDPV12</stp>
        <stp>SGSN SW Equity</stp>
        <stp>PX_YEST_CLOSE</stp>
        <stp>[Crispin Spreadsheet.xlsx]OEI!R387C6</stp>
        <tr r="F387" s="2"/>
      </tp>
      <tp>
        <v>258.39999999999998</v>
        <stp/>
        <stp>##V3_BDPV12</stp>
        <stp>LGEN LN Equity</stp>
        <stp>PX_YEST_CLOSE</stp>
        <stp>[Crispin Spreadsheet.xlsx]OEI!R498C6</stp>
        <tr r="F498" s="2"/>
      </tp>
      <tp>
        <v>88.1</v>
        <stp/>
        <stp>##V3_BDPV12</stp>
        <stp>LOOK LN Equity</stp>
        <stp>PX_YEST_CLOSE</stp>
        <stp>[Crispin Spreadsheet.xlsx]OEI!R502C6</stp>
        <tr r="F502" s="2"/>
      </tp>
      <tp t="s">
        <v>GBp</v>
        <stp/>
        <stp>##V3_BDPV12</stp>
        <stp>RDSB LN Equity</stp>
        <stp>CRNCY</stp>
        <stp>[Crispin Spreadsheet.xlsx]OEI!R540C4</stp>
        <tr r="D540" s="2"/>
      </tp>
      <tp>
        <v>206.5</v>
        <stp/>
        <stp>##V3_BDPV12</stp>
        <stp>LUPE SS Equity</stp>
        <stp>PX_YEST_CLOSE</stp>
        <stp>[Crispin Spreadsheet.xlsx]OEI!R360C6</stp>
        <tr r="F360" s="2"/>
      </tp>
      <tp t="s">
        <v>GBp</v>
        <stp/>
        <stp>##V3_BDPV12</stp>
        <stp>EXPN LN Equity</stp>
        <stp>CRNCY</stp>
        <stp>[Crispin Spreadsheet.xlsx]OEI!R453C4</stp>
        <tr r="D453" s="2"/>
      </tp>
      <tp>
        <v>14.87</v>
        <stp/>
        <stp>##V3_BDHV12</stp>
        <stp>STERV FH Equity</stp>
        <stp>PX_CLOSE_1D</stp>
        <stp>09/03/2018</stp>
        <stp>09/03/2018</stp>
        <stp>[Crispin Spreadsheet.xlsx]OEI!R76C28</stp>
        <tr r="AB76" s="2"/>
      </tp>
      <tp>
        <v>5.37</v>
        <stp/>
        <stp>##V3_BDPV12</stp>
        <stp>857 HK Equity</stp>
        <stp>LAST_PRICE</stp>
        <stp>[Crispin Spreadsheet.xlsx]OEI!R201C7</stp>
        <tr r="G201" s="2"/>
      </tp>
      <tp t="s">
        <v>EUR</v>
        <stp/>
        <stp>##V3_BDPV12</stp>
        <stp>METSO FH Equity</stp>
        <stp>CRNCY</stp>
        <stp>[Crispin Spreadsheet.xlsx]OEI!R71C4</stp>
        <tr r="D71" s="2"/>
      </tp>
      <tp>
        <v>2310</v>
        <stp/>
        <stp>##V3_BDHV12</stp>
        <stp>6857 JT Equity</stp>
        <stp>PX_CLOSE_1D</stp>
        <stp>09/03/2018</stp>
        <stp>09/03/2018</stp>
        <stp>[Crispin Spreadsheet.xlsx]OEI!R240C28</stp>
        <tr r="AB240" s="2"/>
      </tp>
      <tp>
        <v>1341</v>
        <stp/>
        <stp>##V3_BDHV12</stp>
        <stp>5727 JT Equity</stp>
        <stp>PX_CLOSE_1D</stp>
        <stp>09/03/2018</stp>
        <stp>09/03/2018</stp>
        <stp>[Crispin Spreadsheet.xlsx]OEI!R282C28</stp>
        <tr r="AB282" s="2"/>
      </tp>
      <tp>
        <v>9.5741999999999994</v>
        <stp/>
        <stp>##V3_BDPV12</stp>
        <stp>EURNOK Curncy</stp>
        <stp>LAST_PRICE</stp>
        <stp>[Crispin Spreadsheet.xlsx]OEI!R308C13</stp>
        <tr r="M308" s="2"/>
      </tp>
      <tp>
        <v>9.5741999999999994</v>
        <stp/>
        <stp>##V3_BDPV12</stp>
        <stp>EURNOK Curncy</stp>
        <stp>LAST_PRICE</stp>
        <stp>[Crispin Spreadsheet.xlsx]OEI!R309C13</stp>
        <tr r="M309" s="2"/>
      </tp>
      <tp>
        <v>9.5741999999999994</v>
        <stp/>
        <stp>##V3_BDPV12</stp>
        <stp>EURNOK Curncy</stp>
        <stp>LAST_PRICE</stp>
        <stp>[Crispin Spreadsheet.xlsx]OEI!R306C13</stp>
        <tr r="M306" s="2"/>
      </tp>
      <tp>
        <v>9.5741999999999994</v>
        <stp/>
        <stp>##V3_BDPV12</stp>
        <stp>EURNOK Curncy</stp>
        <stp>LAST_PRICE</stp>
        <stp>[Crispin Spreadsheet.xlsx]OEI!R307C13</stp>
        <tr r="M307" s="2"/>
      </tp>
      <tp>
        <v>9.5741999999999994</v>
        <stp/>
        <stp>##V3_BDPV12</stp>
        <stp>EURNOK Curncy</stp>
        <stp>LAST_PRICE</stp>
        <stp>[Crispin Spreadsheet.xlsx]OEI!R318C13</stp>
        <tr r="M318" s="2"/>
      </tp>
      <tp>
        <v>9.5741999999999994</v>
        <stp/>
        <stp>##V3_BDPV12</stp>
        <stp>EURNOK Curncy</stp>
        <stp>LAST_PRICE</stp>
        <stp>[Crispin Spreadsheet.xlsx]OEI!R314C13</stp>
        <tr r="M314" s="2"/>
      </tp>
      <tp>
        <v>9.5741999999999994</v>
        <stp/>
        <stp>##V3_BDPV12</stp>
        <stp>EURNOK Curncy</stp>
        <stp>LAST_PRICE</stp>
        <stp>[Crispin Spreadsheet.xlsx]OEI!R315C13</stp>
        <tr r="M315" s="2"/>
      </tp>
      <tp>
        <v>9.5741999999999994</v>
        <stp/>
        <stp>##V3_BDPV12</stp>
        <stp>EURNOK Curncy</stp>
        <stp>LAST_PRICE</stp>
        <stp>[Crispin Spreadsheet.xlsx]OEI!R316C13</stp>
        <tr r="M316" s="2"/>
      </tp>
      <tp>
        <v>9.5741999999999994</v>
        <stp/>
        <stp>##V3_BDPV12</stp>
        <stp>EURNOK Curncy</stp>
        <stp>LAST_PRICE</stp>
        <stp>[Crispin Spreadsheet.xlsx]OEI!R317C13</stp>
        <tr r="M317" s="2"/>
      </tp>
      <tp>
        <v>9.5741999999999994</v>
        <stp/>
        <stp>##V3_BDPV12</stp>
        <stp>EURNOK Curncy</stp>
        <stp>LAST_PRICE</stp>
        <stp>[Crispin Spreadsheet.xlsx]OEI!R310C13</stp>
        <tr r="M310" s="2"/>
      </tp>
      <tp>
        <v>9.5741999999999994</v>
        <stp/>
        <stp>##V3_BDPV12</stp>
        <stp>EURNOK Curncy</stp>
        <stp>LAST_PRICE</stp>
        <stp>[Crispin Spreadsheet.xlsx]OEI!R311C13</stp>
        <tr r="M311" s="2"/>
      </tp>
      <tp>
        <v>9.5741999999999994</v>
        <stp/>
        <stp>##V3_BDPV12</stp>
        <stp>EURNOK Curncy</stp>
        <stp>LAST_PRICE</stp>
        <stp>[Crispin Spreadsheet.xlsx]OEI!R312C13</stp>
        <tr r="M312" s="2"/>
      </tp>
      <tp>
        <v>9.5741999999999994</v>
        <stp/>
        <stp>##V3_BDPV12</stp>
        <stp>EURNOK Curncy</stp>
        <stp>LAST_PRICE</stp>
        <stp>[Crispin Spreadsheet.xlsx]OEI!R313C13</stp>
        <tr r="M313" s="2"/>
      </tp>
      <tp>
        <v>9.5741999999999994</v>
        <stp/>
        <stp>##V3_BDPV12</stp>
        <stp>EURNOK Curncy</stp>
        <stp>LAST_PRICE</stp>
        <stp>[Crispin Spreadsheet.xlsx]OEI!R769C13</stp>
        <tr r="M769" s="2"/>
      </tp>
      <tp>
        <v>9.5741999999999994</v>
        <stp/>
        <stp>##V3_BDPV12</stp>
        <stp>EURNOK Curncy</stp>
        <stp>LAST_PRICE</stp>
        <stp>[Crispin Spreadsheet.xlsx]OEI!R776C13</stp>
        <tr r="M776" s="2"/>
      </tp>
      <tp>
        <v>9.5741999999999994</v>
        <stp/>
        <stp>##V3_BDPV12</stp>
        <stp>EURNOK Curncy</stp>
        <stp>LAST_PRICE</stp>
        <stp>[Crispin Spreadsheet.xlsx]OEI!R742C13</stp>
        <tr r="M742" s="2"/>
      </tp>
      <tp>
        <v>9.5741999999999994</v>
        <stp/>
        <stp>##V3_BDPV12</stp>
        <stp>EURNOK Curncy</stp>
        <stp>LAST_PRICE</stp>
        <stp>[Crispin Spreadsheet.xlsx]OEI!R757C13</stp>
        <tr r="M757" s="2"/>
      </tp>
      <tp>
        <v>9.5741999999999994</v>
        <stp/>
        <stp>##V3_BDPV12</stp>
        <stp>EURNOK Curncy</stp>
        <stp>LAST_PRICE</stp>
        <stp>[Crispin Spreadsheet.xlsx]OEI!R750C13</stp>
        <tr r="M750" s="2"/>
      </tp>
      <tp t="s">
        <v>WHEAT FUTURE(CBT) May18</v>
        <stp/>
        <stp>##V3_BDPV12</stp>
        <stp>W A Comdty</stp>
        <stp>NAME</stp>
        <stp>[Crispin Spreadsheet.xlsx]OEI!R718C5</stp>
        <tr r="E718" s="2"/>
      </tp>
      <tp t="s">
        <v>LONG GILT FUTURE  Jun18</v>
        <stp/>
        <stp>##V3_BDPV12</stp>
        <stp>G A Comdty</stp>
        <stp>NAME</stp>
        <stp>[Crispin Spreadsheet.xlsx]OEI!R708C5</stp>
        <tr r="E708" s="2"/>
      </tp>
      <tp t="s">
        <v>GBp</v>
        <stp/>
        <stp>##V3_BDPV12</stp>
        <stp>INVP LN Equity</stp>
        <stp>CRNCY</stp>
        <stp>[Crispin Spreadsheet.xlsx]OEI!R484C4</stp>
        <tr r="D484" s="2"/>
      </tp>
      <tp>
        <v>93.58</v>
        <stp/>
        <stp>##V3_BDPV12</stp>
        <stp>GETIB SS Equity</stp>
        <stp>PX_YEST_CLOSE</stp>
        <stp>[Crispin Spreadsheet.xlsx]OEI!R357C6</stp>
        <tr r="F357" s="2"/>
      </tp>
      <tp>
        <v>39.049999999999997</v>
        <stp/>
        <stp>##V3_BDPV12</stp>
        <stp>APAM NA Equity</stp>
        <stp>PX_YEST_CLOSE</stp>
        <stp>[Crispin Spreadsheet.xlsx]OEI!R292C6</stp>
        <tr r="F292" s="2"/>
      </tp>
      <tp>
        <v>642</v>
        <stp/>
        <stp>##V3_BDPV12</stp>
        <stp>BLND LN Equity</stp>
        <stp>PX_YEST_CLOSE</stp>
        <stp>[Crispin Spreadsheet.xlsx]OEI!R422C6</stp>
        <tr r="F422" s="2"/>
      </tp>
      <tp t="s">
        <v>USD</v>
        <stp/>
        <stp>##V3_BDPV12</stp>
        <stp>SAFM US Equity</stp>
        <stp>CRNCY</stp>
        <stp>[Crispin Spreadsheet.xlsx]OEI!R779C4</stp>
        <tr r="D779" s="2"/>
      </tp>
      <tp t="s">
        <v>USD</v>
        <stp/>
        <stp>##V3_BDPV12</stp>
        <stp>QCOM US Equity</stp>
        <stp>CRNCY</stp>
        <stp>[Crispin Spreadsheet.xlsx]OEI!R680C4</stp>
        <tr r="D680" s="2"/>
      </tp>
      <tp t="s">
        <v>GBp</v>
        <stp/>
        <stp>##V3_BDPV12</stp>
        <stp>ANTO LN Equity</stp>
        <stp>CRNCY</stp>
        <stp>[Crispin Spreadsheet.xlsx]OEI!R406C4</stp>
        <tr r="D406" s="2"/>
      </tp>
      <tp t="s">
        <v>USD</v>
        <stp/>
        <stp>##V3_BDPV12</stp>
        <stp>ILMN US Equity</stp>
        <stp>CRNCY</stp>
        <stp>[Crispin Spreadsheet.xlsx]OEI!R642C4</stp>
        <tr r="D642" s="2"/>
      </tp>
      <tp>
        <v>12.065</v>
        <stp/>
        <stp>##V3_BDPV12</stp>
        <stp>SESG FP Equity</stp>
        <stp>PX_YEST_CLOSE</stp>
        <stp>[Crispin Spreadsheet.xlsx]OEI!R781C6</stp>
        <tr r="F781" s="2"/>
      </tp>
      <tp t="s">
        <v>EUR</v>
        <stp/>
        <stp>##V3_BDPV12</stp>
        <stp>EOAN GY Equity</stp>
        <stp>CRNCY</stp>
        <stp>[Crispin Spreadsheet.xlsx]OEI!R154C4</stp>
        <tr r="D154" s="2"/>
      </tp>
      <tp>
        <v>4.2000000000000003E-2</v>
        <stp/>
        <stp>##V3_BDHV12</stp>
        <stp>AB1 GY Equity</stp>
        <stp>PX_CLOSE_1D</stp>
        <stp>09/03/2018</stp>
        <stp>09/03/2018</stp>
        <stp>[Crispin Spreadsheet.xlsx]OEI!R140C28</stp>
        <tr r="AB140" s="2"/>
      </tp>
      <tp>
        <v>26.55</v>
        <stp/>
        <stp>##V3_BDHV12</stp>
        <stp>METSO FH Equity</stp>
        <stp>PX_CLOSE_1D</stp>
        <stp>09/03/2018</stp>
        <stp>09/03/2018</stp>
        <stp>[Crispin Spreadsheet.xlsx]OEI!R71C28</stp>
        <tr r="AB71" s="2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volatileDependencies" Target="volatileDependenci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132"/>
  <sheetViews>
    <sheetView workbookViewId="0">
      <selection activeCell="B39" sqref="B39"/>
    </sheetView>
  </sheetViews>
  <sheetFormatPr defaultRowHeight="15" x14ac:dyDescent="0.25"/>
  <sheetData>
    <row r="1" spans="1:1" x14ac:dyDescent="0.25">
      <c r="A1" s="240" t="s">
        <v>1148</v>
      </c>
    </row>
    <row r="2" spans="1:1" x14ac:dyDescent="0.25">
      <c r="A2" s="240" t="s">
        <v>1149</v>
      </c>
    </row>
    <row r="3" spans="1:1" x14ac:dyDescent="0.25">
      <c r="A3" s="240" t="s">
        <v>1150</v>
      </c>
    </row>
    <row r="4" spans="1:1" x14ac:dyDescent="0.25">
      <c r="A4" s="240" t="s">
        <v>1151</v>
      </c>
    </row>
    <row r="5" spans="1:1" x14ac:dyDescent="0.25">
      <c r="A5" s="240" t="s">
        <v>1152</v>
      </c>
    </row>
    <row r="6" spans="1:1" x14ac:dyDescent="0.25">
      <c r="A6" s="240" t="s">
        <v>1153</v>
      </c>
    </row>
    <row r="7" spans="1:1" x14ac:dyDescent="0.25">
      <c r="A7" s="240" t="s">
        <v>1154</v>
      </c>
    </row>
    <row r="8" spans="1:1" x14ac:dyDescent="0.25">
      <c r="A8" s="240" t="s">
        <v>1155</v>
      </c>
    </row>
    <row r="9" spans="1:1" x14ac:dyDescent="0.25">
      <c r="A9" s="241" t="s">
        <v>1156</v>
      </c>
    </row>
    <row r="10" spans="1:1" x14ac:dyDescent="0.25">
      <c r="A10" s="241" t="s">
        <v>1157</v>
      </c>
    </row>
    <row r="11" spans="1:1" x14ac:dyDescent="0.25">
      <c r="A11" s="240" t="s">
        <v>1158</v>
      </c>
    </row>
    <row r="12" spans="1:1" x14ac:dyDescent="0.25">
      <c r="A12" s="240" t="s">
        <v>531</v>
      </c>
    </row>
    <row r="13" spans="1:1" x14ac:dyDescent="0.25">
      <c r="A13" s="240" t="s">
        <v>1159</v>
      </c>
    </row>
    <row r="14" spans="1:1" x14ac:dyDescent="0.25">
      <c r="A14" s="240" t="s">
        <v>1160</v>
      </c>
    </row>
    <row r="15" spans="1:1" x14ac:dyDescent="0.25">
      <c r="A15" s="240" t="s">
        <v>1161</v>
      </c>
    </row>
    <row r="16" spans="1:1" x14ac:dyDescent="0.25">
      <c r="A16" s="240" t="s">
        <v>1162</v>
      </c>
    </row>
    <row r="17" spans="1:1" x14ac:dyDescent="0.25">
      <c r="A17" s="240" t="s">
        <v>1163</v>
      </c>
    </row>
    <row r="18" spans="1:1" x14ac:dyDescent="0.25">
      <c r="A18" s="240" t="s">
        <v>1164</v>
      </c>
    </row>
    <row r="19" spans="1:1" x14ac:dyDescent="0.25">
      <c r="A19" s="240" t="s">
        <v>1165</v>
      </c>
    </row>
    <row r="20" spans="1:1" x14ac:dyDescent="0.25">
      <c r="A20" s="240" t="s">
        <v>1166</v>
      </c>
    </row>
    <row r="21" spans="1:1" x14ac:dyDescent="0.25">
      <c r="A21" s="240" t="s">
        <v>1167</v>
      </c>
    </row>
    <row r="22" spans="1:1" x14ac:dyDescent="0.25">
      <c r="A22" s="240" t="s">
        <v>1168</v>
      </c>
    </row>
    <row r="23" spans="1:1" x14ac:dyDescent="0.25">
      <c r="A23" s="240" t="s">
        <v>1169</v>
      </c>
    </row>
    <row r="24" spans="1:1" x14ac:dyDescent="0.25">
      <c r="A24" s="240" t="s">
        <v>1170</v>
      </c>
    </row>
    <row r="25" spans="1:1" x14ac:dyDescent="0.25">
      <c r="A25" s="240" t="s">
        <v>1171</v>
      </c>
    </row>
    <row r="26" spans="1:1" x14ac:dyDescent="0.25">
      <c r="A26" s="240" t="s">
        <v>1172</v>
      </c>
    </row>
    <row r="27" spans="1:1" x14ac:dyDescent="0.25">
      <c r="A27" s="240" t="s">
        <v>1173</v>
      </c>
    </row>
    <row r="28" spans="1:1" x14ac:dyDescent="0.25">
      <c r="A28" s="240" t="s">
        <v>1174</v>
      </c>
    </row>
    <row r="29" spans="1:1" x14ac:dyDescent="0.25">
      <c r="A29" s="240" t="s">
        <v>1175</v>
      </c>
    </row>
    <row r="30" spans="1:1" x14ac:dyDescent="0.25">
      <c r="A30" s="240" t="s">
        <v>1176</v>
      </c>
    </row>
    <row r="31" spans="1:1" x14ac:dyDescent="0.25">
      <c r="A31" s="240" t="s">
        <v>1177</v>
      </c>
    </row>
    <row r="32" spans="1:1" x14ac:dyDescent="0.25">
      <c r="A32" s="240" t="s">
        <v>1178</v>
      </c>
    </row>
    <row r="33" spans="1:1" x14ac:dyDescent="0.25">
      <c r="A33" s="240" t="s">
        <v>1179</v>
      </c>
    </row>
    <row r="34" spans="1:1" x14ac:dyDescent="0.25">
      <c r="A34" s="240" t="s">
        <v>1180</v>
      </c>
    </row>
    <row r="35" spans="1:1" x14ac:dyDescent="0.25">
      <c r="A35" s="240" t="s">
        <v>1181</v>
      </c>
    </row>
    <row r="36" spans="1:1" x14ac:dyDescent="0.25">
      <c r="A36" s="240" t="s">
        <v>1182</v>
      </c>
    </row>
    <row r="37" spans="1:1" x14ac:dyDescent="0.25">
      <c r="A37" s="240" t="s">
        <v>1183</v>
      </c>
    </row>
    <row r="38" spans="1:1" x14ac:dyDescent="0.25">
      <c r="A38" s="241" t="s">
        <v>1184</v>
      </c>
    </row>
    <row r="39" spans="1:1" x14ac:dyDescent="0.25">
      <c r="A39" s="240" t="s">
        <v>1185</v>
      </c>
    </row>
    <row r="40" spans="1:1" x14ac:dyDescent="0.25">
      <c r="A40" s="241" t="s">
        <v>1186</v>
      </c>
    </row>
    <row r="41" spans="1:1" x14ac:dyDescent="0.25">
      <c r="A41" s="240" t="s">
        <v>1187</v>
      </c>
    </row>
    <row r="42" spans="1:1" x14ac:dyDescent="0.25">
      <c r="A42" s="240" t="s">
        <v>1188</v>
      </c>
    </row>
    <row r="43" spans="1:1" x14ac:dyDescent="0.25">
      <c r="A43" s="240" t="s">
        <v>1189</v>
      </c>
    </row>
    <row r="44" spans="1:1" x14ac:dyDescent="0.25">
      <c r="A44" s="240" t="s">
        <v>1190</v>
      </c>
    </row>
    <row r="45" spans="1:1" x14ac:dyDescent="0.25">
      <c r="A45" s="241" t="s">
        <v>1191</v>
      </c>
    </row>
    <row r="46" spans="1:1" x14ac:dyDescent="0.25">
      <c r="A46" s="240" t="s">
        <v>1192</v>
      </c>
    </row>
    <row r="47" spans="1:1" x14ac:dyDescent="0.25">
      <c r="A47" s="240" t="s">
        <v>1193</v>
      </c>
    </row>
    <row r="48" spans="1:1" x14ac:dyDescent="0.25">
      <c r="A48" s="240" t="s">
        <v>1194</v>
      </c>
    </row>
    <row r="49" spans="1:1" x14ac:dyDescent="0.25">
      <c r="A49" s="240" t="s">
        <v>1195</v>
      </c>
    </row>
    <row r="50" spans="1:1" x14ac:dyDescent="0.25">
      <c r="A50" s="240" t="s">
        <v>1196</v>
      </c>
    </row>
    <row r="51" spans="1:1" x14ac:dyDescent="0.25">
      <c r="A51" s="240" t="s">
        <v>1197</v>
      </c>
    </row>
    <row r="52" spans="1:1" x14ac:dyDescent="0.25">
      <c r="A52" s="240" t="s">
        <v>1198</v>
      </c>
    </row>
    <row r="53" spans="1:1" x14ac:dyDescent="0.25">
      <c r="A53" s="240" t="s">
        <v>1199</v>
      </c>
    </row>
    <row r="54" spans="1:1" x14ac:dyDescent="0.25">
      <c r="A54" s="241" t="s">
        <v>1200</v>
      </c>
    </row>
    <row r="55" spans="1:1" x14ac:dyDescent="0.25">
      <c r="A55" s="240" t="s">
        <v>1201</v>
      </c>
    </row>
    <row r="56" spans="1:1" x14ac:dyDescent="0.25">
      <c r="A56" s="240" t="s">
        <v>1202</v>
      </c>
    </row>
    <row r="57" spans="1:1" x14ac:dyDescent="0.25">
      <c r="A57" s="240" t="s">
        <v>1203</v>
      </c>
    </row>
    <row r="58" spans="1:1" x14ac:dyDescent="0.25">
      <c r="A58" s="241" t="s">
        <v>1204</v>
      </c>
    </row>
    <row r="59" spans="1:1" x14ac:dyDescent="0.25">
      <c r="A59" s="240" t="s">
        <v>1205</v>
      </c>
    </row>
    <row r="60" spans="1:1" x14ac:dyDescent="0.25">
      <c r="A60" s="240" t="s">
        <v>1206</v>
      </c>
    </row>
    <row r="61" spans="1:1" x14ac:dyDescent="0.25">
      <c r="A61" s="240" t="s">
        <v>1207</v>
      </c>
    </row>
    <row r="62" spans="1:1" x14ac:dyDescent="0.25">
      <c r="A62" s="240" t="s">
        <v>110</v>
      </c>
    </row>
    <row r="63" spans="1:1" x14ac:dyDescent="0.25">
      <c r="A63" s="240" t="s">
        <v>1208</v>
      </c>
    </row>
    <row r="64" spans="1:1" x14ac:dyDescent="0.25">
      <c r="A64" s="240" t="s">
        <v>1209</v>
      </c>
    </row>
    <row r="65" spans="1:1" x14ac:dyDescent="0.25">
      <c r="A65" s="240" t="s">
        <v>109</v>
      </c>
    </row>
    <row r="66" spans="1:1" x14ac:dyDescent="0.25">
      <c r="A66" s="240" t="s">
        <v>1210</v>
      </c>
    </row>
    <row r="67" spans="1:1" x14ac:dyDescent="0.25">
      <c r="A67" s="240" t="s">
        <v>1211</v>
      </c>
    </row>
    <row r="68" spans="1:1" x14ac:dyDescent="0.25">
      <c r="A68" s="241" t="s">
        <v>1212</v>
      </c>
    </row>
    <row r="69" spans="1:1" x14ac:dyDescent="0.25">
      <c r="A69" s="240" t="s">
        <v>105</v>
      </c>
    </row>
    <row r="70" spans="1:1" x14ac:dyDescent="0.25">
      <c r="A70" s="240" t="s">
        <v>1213</v>
      </c>
    </row>
    <row r="71" spans="1:1" x14ac:dyDescent="0.25">
      <c r="A71" s="240" t="s">
        <v>1214</v>
      </c>
    </row>
    <row r="72" spans="1:1" x14ac:dyDescent="0.25">
      <c r="A72" s="240" t="s">
        <v>1215</v>
      </c>
    </row>
    <row r="73" spans="1:1" x14ac:dyDescent="0.25">
      <c r="A73" s="240" t="s">
        <v>1216</v>
      </c>
    </row>
    <row r="74" spans="1:1" x14ac:dyDescent="0.25">
      <c r="A74" s="240" t="s">
        <v>1217</v>
      </c>
    </row>
    <row r="75" spans="1:1" x14ac:dyDescent="0.25">
      <c r="A75" s="240" t="s">
        <v>1218</v>
      </c>
    </row>
    <row r="76" spans="1:1" x14ac:dyDescent="0.25">
      <c r="A76" s="240" t="s">
        <v>103</v>
      </c>
    </row>
    <row r="77" spans="1:1" x14ac:dyDescent="0.25">
      <c r="A77" s="240" t="s">
        <v>1219</v>
      </c>
    </row>
    <row r="78" spans="1:1" x14ac:dyDescent="0.25">
      <c r="A78" s="241" t="s">
        <v>1220</v>
      </c>
    </row>
    <row r="79" spans="1:1" x14ac:dyDescent="0.25">
      <c r="A79" s="240" t="s">
        <v>1221</v>
      </c>
    </row>
    <row r="80" spans="1:1" x14ac:dyDescent="0.25">
      <c r="A80" s="241" t="s">
        <v>1222</v>
      </c>
    </row>
    <row r="81" spans="1:1" x14ac:dyDescent="0.25">
      <c r="A81" s="240" t="s">
        <v>1223</v>
      </c>
    </row>
    <row r="82" spans="1:1" x14ac:dyDescent="0.25">
      <c r="A82" s="240" t="s">
        <v>1224</v>
      </c>
    </row>
    <row r="83" spans="1:1" x14ac:dyDescent="0.25">
      <c r="A83" s="240" t="s">
        <v>1225</v>
      </c>
    </row>
    <row r="84" spans="1:1" x14ac:dyDescent="0.25">
      <c r="A84" s="240" t="s">
        <v>1226</v>
      </c>
    </row>
    <row r="85" spans="1:1" x14ac:dyDescent="0.25">
      <c r="A85" s="240" t="s">
        <v>1227</v>
      </c>
    </row>
    <row r="86" spans="1:1" x14ac:dyDescent="0.25">
      <c r="A86" s="240" t="s">
        <v>1228</v>
      </c>
    </row>
    <row r="87" spans="1:1" x14ac:dyDescent="0.25">
      <c r="A87" s="240" t="s">
        <v>1229</v>
      </c>
    </row>
    <row r="88" spans="1:1" x14ac:dyDescent="0.25">
      <c r="A88" s="240" t="s">
        <v>1230</v>
      </c>
    </row>
    <row r="89" spans="1:1" x14ac:dyDescent="0.25">
      <c r="A89" s="240" t="s">
        <v>1231</v>
      </c>
    </row>
    <row r="90" spans="1:1" x14ac:dyDescent="0.25">
      <c r="A90" s="240" t="s">
        <v>1232</v>
      </c>
    </row>
    <row r="91" spans="1:1" x14ac:dyDescent="0.25">
      <c r="A91" s="241" t="s">
        <v>1233</v>
      </c>
    </row>
    <row r="92" spans="1:1" x14ac:dyDescent="0.25">
      <c r="A92" s="240" t="s">
        <v>1234</v>
      </c>
    </row>
    <row r="93" spans="1:1" x14ac:dyDescent="0.25">
      <c r="A93" s="240" t="s">
        <v>1235</v>
      </c>
    </row>
    <row r="94" spans="1:1" x14ac:dyDescent="0.25">
      <c r="A94" s="241" t="s">
        <v>1236</v>
      </c>
    </row>
    <row r="95" spans="1:1" x14ac:dyDescent="0.25">
      <c r="A95" s="240" t="s">
        <v>1237</v>
      </c>
    </row>
    <row r="96" spans="1:1" x14ac:dyDescent="0.25">
      <c r="A96" s="240" t="s">
        <v>1238</v>
      </c>
    </row>
    <row r="97" spans="1:1" x14ac:dyDescent="0.25">
      <c r="A97" s="240" t="s">
        <v>1239</v>
      </c>
    </row>
    <row r="98" spans="1:1" x14ac:dyDescent="0.25">
      <c r="A98" s="240" t="s">
        <v>1240</v>
      </c>
    </row>
    <row r="99" spans="1:1" x14ac:dyDescent="0.25">
      <c r="A99" s="240" t="s">
        <v>90</v>
      </c>
    </row>
    <row r="100" spans="1:1" x14ac:dyDescent="0.25">
      <c r="A100" s="240" t="s">
        <v>1241</v>
      </c>
    </row>
    <row r="101" spans="1:1" x14ac:dyDescent="0.25">
      <c r="A101" s="241" t="s">
        <v>1242</v>
      </c>
    </row>
    <row r="102" spans="1:1" x14ac:dyDescent="0.25">
      <c r="A102" s="241" t="s">
        <v>1243</v>
      </c>
    </row>
    <row r="103" spans="1:1" x14ac:dyDescent="0.25">
      <c r="A103" s="240" t="s">
        <v>1244</v>
      </c>
    </row>
    <row r="104" spans="1:1" x14ac:dyDescent="0.25">
      <c r="A104" s="241" t="s">
        <v>1245</v>
      </c>
    </row>
    <row r="105" spans="1:1" x14ac:dyDescent="0.25">
      <c r="A105" s="240" t="s">
        <v>1246</v>
      </c>
    </row>
    <row r="106" spans="1:1" x14ac:dyDescent="0.25">
      <c r="A106" s="240" t="s">
        <v>1247</v>
      </c>
    </row>
    <row r="107" spans="1:1" x14ac:dyDescent="0.25">
      <c r="A107" s="240" t="s">
        <v>1248</v>
      </c>
    </row>
    <row r="108" spans="1:1" x14ac:dyDescent="0.25">
      <c r="A108" s="240" t="s">
        <v>1249</v>
      </c>
    </row>
    <row r="109" spans="1:1" x14ac:dyDescent="0.25">
      <c r="A109" s="240" t="s">
        <v>1250</v>
      </c>
    </row>
    <row r="110" spans="1:1" x14ac:dyDescent="0.25">
      <c r="A110" s="240" t="s">
        <v>1251</v>
      </c>
    </row>
    <row r="111" spans="1:1" x14ac:dyDescent="0.25">
      <c r="A111" s="240" t="s">
        <v>1252</v>
      </c>
    </row>
    <row r="112" spans="1:1" x14ac:dyDescent="0.25">
      <c r="A112" s="241" t="s">
        <v>1253</v>
      </c>
    </row>
    <row r="113" spans="1:1" x14ac:dyDescent="0.25">
      <c r="A113" s="240" t="s">
        <v>1254</v>
      </c>
    </row>
    <row r="114" spans="1:1" x14ac:dyDescent="0.25">
      <c r="A114" s="240" t="s">
        <v>1255</v>
      </c>
    </row>
    <row r="115" spans="1:1" x14ac:dyDescent="0.25">
      <c r="A115" s="240" t="s">
        <v>1256</v>
      </c>
    </row>
    <row r="116" spans="1:1" x14ac:dyDescent="0.25">
      <c r="A116" s="240" t="s">
        <v>1257</v>
      </c>
    </row>
    <row r="117" spans="1:1" x14ac:dyDescent="0.25">
      <c r="A117" s="240" t="s">
        <v>1258</v>
      </c>
    </row>
    <row r="118" spans="1:1" x14ac:dyDescent="0.25">
      <c r="A118" s="240" t="s">
        <v>1259</v>
      </c>
    </row>
    <row r="119" spans="1:1" x14ac:dyDescent="0.25">
      <c r="A119" s="240" t="s">
        <v>1260</v>
      </c>
    </row>
    <row r="120" spans="1:1" x14ac:dyDescent="0.25">
      <c r="A120" s="240" t="s">
        <v>1261</v>
      </c>
    </row>
    <row r="121" spans="1:1" x14ac:dyDescent="0.25">
      <c r="A121" s="240" t="s">
        <v>1262</v>
      </c>
    </row>
    <row r="122" spans="1:1" x14ac:dyDescent="0.25">
      <c r="A122" s="240" t="s">
        <v>1263</v>
      </c>
    </row>
    <row r="123" spans="1:1" x14ac:dyDescent="0.25">
      <c r="A123" s="240" t="s">
        <v>1264</v>
      </c>
    </row>
    <row r="124" spans="1:1" x14ac:dyDescent="0.25">
      <c r="A124" s="241" t="s">
        <v>82</v>
      </c>
    </row>
    <row r="125" spans="1:1" x14ac:dyDescent="0.25">
      <c r="A125" s="240" t="s">
        <v>1265</v>
      </c>
    </row>
    <row r="126" spans="1:1" x14ac:dyDescent="0.25">
      <c r="A126" s="241" t="s">
        <v>1266</v>
      </c>
    </row>
    <row r="127" spans="1:1" x14ac:dyDescent="0.25">
      <c r="A127" s="240" t="s">
        <v>1267</v>
      </c>
    </row>
    <row r="128" spans="1:1" x14ac:dyDescent="0.25">
      <c r="A128" s="240" t="s">
        <v>1268</v>
      </c>
    </row>
    <row r="129" spans="1:1" x14ac:dyDescent="0.25">
      <c r="A129" s="240" t="s">
        <v>1269</v>
      </c>
    </row>
    <row r="130" spans="1:1" x14ac:dyDescent="0.25">
      <c r="A130" s="240" t="s">
        <v>1270</v>
      </c>
    </row>
    <row r="131" spans="1:1" x14ac:dyDescent="0.25">
      <c r="A131" s="241" t="s">
        <v>1271</v>
      </c>
    </row>
    <row r="132" spans="1:1" x14ac:dyDescent="0.25">
      <c r="A132" s="240" t="s">
        <v>1272</v>
      </c>
    </row>
  </sheetData>
  <customSheetViews>
    <customSheetView guid="{AD46497A-B353-49B5-8E30-BDB4EF8F6988}">
      <selection activeCell="B39" sqref="B39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L830"/>
  <sheetViews>
    <sheetView showZeros="0" topLeftCell="F4" zoomScale="115" zoomScaleNormal="115" workbookViewId="0">
      <selection activeCell="Y36" sqref="Y36"/>
    </sheetView>
  </sheetViews>
  <sheetFormatPr defaultRowHeight="12" x14ac:dyDescent="0.2"/>
  <cols>
    <col min="1" max="1" width="25.85546875" style="1" customWidth="1"/>
    <col min="2" max="2" width="19.28515625" style="45" bestFit="1" customWidth="1"/>
    <col min="3" max="3" width="22" style="116" bestFit="1" customWidth="1"/>
    <col min="4" max="4" width="12.5703125" style="1" bestFit="1" customWidth="1"/>
    <col min="5" max="5" width="52.28515625" style="1" bestFit="1" customWidth="1"/>
    <col min="6" max="6" width="16.7109375" style="2" bestFit="1" customWidth="1"/>
    <col min="7" max="7" width="12.5703125" style="2" bestFit="1" customWidth="1"/>
    <col min="8" max="8" width="8" style="30" bestFit="1" customWidth="1"/>
    <col min="9" max="9" width="11.7109375" style="20" bestFit="1" customWidth="1"/>
    <col min="10" max="10" width="13.85546875" style="23" customWidth="1"/>
    <col min="11" max="11" width="14.85546875" style="45" hidden="1" customWidth="1"/>
    <col min="12" max="12" width="15.28515625" style="1" hidden="1" customWidth="1"/>
    <col min="13" max="13" width="9.7109375" style="4" customWidth="1"/>
    <col min="14" max="14" width="12.7109375" style="7" customWidth="1"/>
    <col min="15" max="16" width="9.7109375" style="8" customWidth="1"/>
    <col min="17" max="17" width="12.7109375" style="7" customWidth="1"/>
    <col min="18" max="18" width="9.7109375" style="10" customWidth="1"/>
    <col min="19" max="20" width="9.5703125" style="10" customWidth="1"/>
    <col min="21" max="21" width="6.85546875" style="51" bestFit="1" customWidth="1"/>
    <col min="22" max="22" width="14.140625" style="33" bestFit="1" customWidth="1"/>
    <col min="23" max="23" width="15" style="17" bestFit="1" customWidth="1"/>
    <col min="24" max="24" width="12" style="17" bestFit="1" customWidth="1"/>
    <col min="25" max="25" width="13.28515625" style="285" bestFit="1" customWidth="1"/>
    <col min="26" max="26" width="13" style="17" bestFit="1" customWidth="1"/>
    <col min="27" max="27" width="12" style="121" bestFit="1" customWidth="1"/>
    <col min="28" max="28" width="12.7109375" style="18" customWidth="1"/>
    <col min="29" max="29" width="9.7109375" style="17" customWidth="1"/>
    <col min="30" max="30" width="9.7109375" style="22" customWidth="1"/>
    <col min="31" max="31" width="14.7109375" style="121" hidden="1" customWidth="1"/>
    <col min="32" max="32" width="16.7109375" style="19" hidden="1" customWidth="1"/>
    <col min="33" max="34" width="8.28515625" style="133" bestFit="1" customWidth="1"/>
    <col min="35" max="35" width="12" style="169" hidden="1" customWidth="1"/>
    <col min="36" max="36" width="9.140625" style="17"/>
    <col min="37" max="16384" width="9.140625" style="1"/>
  </cols>
  <sheetData>
    <row r="1" spans="1:38" ht="15" customHeight="1" x14ac:dyDescent="0.2">
      <c r="D1" s="253">
        <v>43168</v>
      </c>
      <c r="E1" s="99">
        <v>43171</v>
      </c>
      <c r="F1" s="260" t="s">
        <v>15</v>
      </c>
      <c r="G1" s="316" t="s">
        <v>311</v>
      </c>
      <c r="H1" s="317" t="s">
        <v>1437</v>
      </c>
      <c r="I1" s="334" t="s">
        <v>272</v>
      </c>
      <c r="J1" s="335"/>
      <c r="K1" s="319"/>
      <c r="L1" s="320"/>
      <c r="M1" s="342" t="s">
        <v>273</v>
      </c>
      <c r="N1" s="343"/>
      <c r="O1" s="336" t="s">
        <v>17</v>
      </c>
      <c r="P1" s="337"/>
      <c r="Q1" s="338"/>
      <c r="R1" s="263"/>
      <c r="S1" s="50"/>
      <c r="T1" s="50"/>
      <c r="U1" s="263"/>
      <c r="V1" s="51"/>
      <c r="W1" s="51"/>
      <c r="X1" s="51"/>
      <c r="Y1" s="51"/>
      <c r="Z1" s="1"/>
      <c r="AA1" s="118"/>
      <c r="AB1" s="1"/>
      <c r="AC1" s="3"/>
      <c r="AD1" s="2"/>
      <c r="AE1" s="17"/>
      <c r="AF1" s="20"/>
      <c r="AG1" s="121"/>
      <c r="AH1" s="19"/>
      <c r="AI1" s="133"/>
      <c r="AJ1" s="169"/>
      <c r="AK1" s="17"/>
      <c r="AL1" s="17"/>
    </row>
    <row r="2" spans="1:38" s="40" customFormat="1" x14ac:dyDescent="0.2">
      <c r="A2" s="40" t="s">
        <v>275</v>
      </c>
      <c r="B2" s="45"/>
      <c r="C2" s="116"/>
      <c r="D2" s="40" t="s">
        <v>274</v>
      </c>
      <c r="F2" s="312" t="s">
        <v>267</v>
      </c>
      <c r="G2" s="313">
        <f>O706</f>
        <v>3.6612933429431235E-3</v>
      </c>
      <c r="H2" s="111">
        <f>P706</f>
        <v>3.3694128376044854E-3</v>
      </c>
      <c r="I2" s="75" t="s">
        <v>270</v>
      </c>
      <c r="J2" s="103">
        <f>Z706</f>
        <v>9.1359093267311866E-3</v>
      </c>
      <c r="K2" s="102"/>
      <c r="L2" s="102"/>
      <c r="M2" s="102" t="s">
        <v>269</v>
      </c>
      <c r="N2" s="254">
        <f>_xll.BDP(A2,D2)</f>
        <v>-1.496928</v>
      </c>
      <c r="O2" s="102" t="s">
        <v>1438</v>
      </c>
      <c r="P2" s="102"/>
      <c r="Q2" s="117">
        <f>U706+T706</f>
        <v>54.101596713850256</v>
      </c>
      <c r="R2" s="17"/>
      <c r="S2" s="17"/>
      <c r="T2" s="17"/>
      <c r="U2" s="17"/>
      <c r="V2" s="17"/>
      <c r="W2" s="17"/>
      <c r="X2" s="17"/>
      <c r="Y2" s="17"/>
      <c r="AA2" s="118"/>
      <c r="AC2" s="3"/>
      <c r="AE2" s="17"/>
      <c r="AG2" s="121"/>
      <c r="AH2" s="19"/>
      <c r="AI2" s="133"/>
      <c r="AJ2" s="169"/>
      <c r="AK2" s="17"/>
      <c r="AL2" s="17"/>
    </row>
    <row r="3" spans="1:38" s="40" customFormat="1" x14ac:dyDescent="0.2">
      <c r="B3" s="45"/>
      <c r="C3" s="116"/>
      <c r="F3" s="101" t="s">
        <v>1432</v>
      </c>
      <c r="G3" s="314">
        <f>O726</f>
        <v>6.1823748989264238E-3</v>
      </c>
      <c r="H3" s="103">
        <f>P726</f>
        <v>5.6895122570488985E-3</v>
      </c>
      <c r="I3" s="75" t="s">
        <v>271</v>
      </c>
      <c r="J3" s="103">
        <f>Y706</f>
        <v>1.4484602136432585E-2</v>
      </c>
      <c r="K3" s="102"/>
      <c r="L3" s="102"/>
      <c r="M3" s="102" t="s">
        <v>266</v>
      </c>
      <c r="N3" s="107">
        <f>_xll.BDP(A5,$G$10)</f>
        <v>1.236</v>
      </c>
      <c r="O3" s="102" t="s">
        <v>1439</v>
      </c>
      <c r="P3" s="102"/>
      <c r="Q3" s="254">
        <f>AA803/AA804*100</f>
        <v>8.0451555160937236</v>
      </c>
      <c r="R3" s="17"/>
      <c r="S3" s="17"/>
      <c r="T3" s="17"/>
      <c r="U3" s="17"/>
      <c r="V3" s="17"/>
      <c r="W3" s="17"/>
      <c r="X3" s="17"/>
      <c r="Y3" s="17"/>
      <c r="AA3" s="118"/>
      <c r="AC3" s="3"/>
      <c r="AE3" s="17"/>
      <c r="AG3" s="121"/>
      <c r="AH3" s="19"/>
      <c r="AI3" s="133"/>
      <c r="AJ3" s="169"/>
      <c r="AK3" s="17"/>
      <c r="AL3" s="17"/>
    </row>
    <row r="4" spans="1:38" s="40" customFormat="1" x14ac:dyDescent="0.2">
      <c r="B4" s="45"/>
      <c r="C4" s="116"/>
      <c r="F4" s="101" t="s">
        <v>1433</v>
      </c>
      <c r="G4" s="314">
        <f>O740</f>
        <v>5.2639004092560858E-3</v>
      </c>
      <c r="H4" s="103">
        <f>P740</f>
        <v>4.8442591055983834E-3</v>
      </c>
      <c r="I4" s="75"/>
      <c r="J4" s="103"/>
      <c r="K4" s="102"/>
      <c r="L4" s="102"/>
      <c r="M4" s="102"/>
      <c r="N4" s="254"/>
      <c r="O4" s="102"/>
      <c r="P4" s="102"/>
      <c r="Q4" s="254"/>
      <c r="R4" s="17"/>
      <c r="S4" s="17"/>
      <c r="T4" s="17"/>
      <c r="U4" s="17"/>
      <c r="V4" s="17"/>
      <c r="W4" s="17"/>
      <c r="X4" s="17"/>
      <c r="Y4" s="17"/>
      <c r="AA4" s="118"/>
      <c r="AC4" s="3"/>
      <c r="AE4" s="17"/>
      <c r="AG4" s="121"/>
      <c r="AH4" s="19"/>
      <c r="AI4" s="133"/>
      <c r="AJ4" s="169"/>
      <c r="AK4" s="17"/>
      <c r="AL4" s="17"/>
    </row>
    <row r="5" spans="1:38" s="40" customFormat="1" x14ac:dyDescent="0.2">
      <c r="A5" s="116" t="s">
        <v>260</v>
      </c>
      <c r="B5" s="45"/>
      <c r="C5" s="116"/>
      <c r="F5" s="101" t="s">
        <v>21</v>
      </c>
      <c r="G5" s="314">
        <f>O740</f>
        <v>5.2639004092560858E-3</v>
      </c>
      <c r="H5" s="103">
        <f>P804</f>
        <v>4.7388786921119513E-3</v>
      </c>
      <c r="I5" s="75"/>
      <c r="J5" s="103"/>
      <c r="K5" s="102"/>
      <c r="L5" s="102"/>
      <c r="M5" s="314"/>
      <c r="N5" s="103"/>
      <c r="O5" s="102"/>
      <c r="P5" s="102"/>
      <c r="Q5" s="254"/>
      <c r="R5" s="17"/>
      <c r="S5" s="17"/>
      <c r="T5" s="17"/>
      <c r="U5" s="17"/>
      <c r="V5" s="17"/>
      <c r="W5" s="17"/>
      <c r="X5" s="17"/>
      <c r="Y5" s="17"/>
      <c r="AA5" s="118"/>
      <c r="AC5" s="3"/>
      <c r="AE5" s="17"/>
      <c r="AG5" s="121"/>
      <c r="AH5" s="19"/>
      <c r="AI5" s="133"/>
      <c r="AJ5" s="169"/>
      <c r="AK5" s="17"/>
      <c r="AL5" s="17"/>
    </row>
    <row r="6" spans="1:38" s="40" customFormat="1" x14ac:dyDescent="0.2">
      <c r="B6" s="45"/>
      <c r="C6" s="116"/>
      <c r="D6" s="3"/>
      <c r="F6" s="101" t="s">
        <v>268</v>
      </c>
      <c r="G6" s="314"/>
      <c r="H6" s="103">
        <f>P803</f>
        <v>-1.053804134864317E-4</v>
      </c>
      <c r="I6" s="75"/>
      <c r="J6" s="107"/>
      <c r="K6" s="75"/>
      <c r="L6" s="102"/>
      <c r="M6" s="102"/>
      <c r="N6" s="109"/>
      <c r="O6" s="76"/>
      <c r="P6" s="76"/>
      <c r="Q6" s="103"/>
      <c r="R6" s="17"/>
      <c r="S6" s="17"/>
      <c r="T6" s="17"/>
      <c r="U6" s="17"/>
      <c r="V6" s="17"/>
      <c r="W6" s="17"/>
      <c r="X6" s="17"/>
      <c r="Y6" s="17"/>
      <c r="AA6" s="118"/>
      <c r="AC6" s="3"/>
      <c r="AE6" s="17"/>
      <c r="AG6" s="121"/>
      <c r="AH6" s="19"/>
      <c r="AI6" s="133"/>
      <c r="AJ6" s="169"/>
      <c r="AK6" s="17"/>
      <c r="AL6" s="17"/>
    </row>
    <row r="7" spans="1:38" x14ac:dyDescent="0.2">
      <c r="D7" s="3"/>
      <c r="F7" s="104" t="s">
        <v>1436</v>
      </c>
      <c r="G7" s="315">
        <f>G2-(N2/100)</f>
        <v>1.8630573342943123E-2</v>
      </c>
      <c r="H7" s="106">
        <f>H2-(N2/100)</f>
        <v>1.8338692837604486E-2</v>
      </c>
      <c r="I7" s="100"/>
      <c r="J7" s="108"/>
      <c r="K7" s="105"/>
      <c r="L7" s="258"/>
      <c r="M7" s="258"/>
      <c r="N7" s="110"/>
      <c r="O7" s="258"/>
      <c r="P7" s="258"/>
      <c r="Q7" s="106"/>
      <c r="R7" s="263"/>
      <c r="S7" s="50"/>
      <c r="T7" s="50"/>
      <c r="U7" s="263"/>
      <c r="V7" s="51"/>
      <c r="W7" s="51"/>
      <c r="X7" s="51"/>
      <c r="Y7" s="51"/>
      <c r="Z7" s="1"/>
      <c r="AA7" s="118"/>
      <c r="AB7" s="1"/>
      <c r="AC7" s="3"/>
      <c r="AD7" s="2"/>
      <c r="AE7" s="17"/>
      <c r="AF7" s="20"/>
      <c r="AG7" s="121"/>
      <c r="AH7" s="19"/>
      <c r="AI7" s="133"/>
      <c r="AJ7" s="169"/>
      <c r="AK7" s="17"/>
      <c r="AL7" s="17"/>
    </row>
    <row r="8" spans="1:38" s="40" customFormat="1" x14ac:dyDescent="0.2">
      <c r="B8" s="45"/>
      <c r="C8" s="116"/>
      <c r="D8" s="3"/>
      <c r="F8" s="2"/>
      <c r="G8" s="2"/>
      <c r="H8" s="30"/>
      <c r="I8" s="20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30"/>
      <c r="Y8" s="118"/>
      <c r="AA8" s="3"/>
      <c r="AB8" s="2"/>
      <c r="AC8" s="17"/>
      <c r="AD8" s="20"/>
      <c r="AE8" s="121"/>
      <c r="AF8" s="19"/>
      <c r="AG8" s="133"/>
      <c r="AH8" s="133"/>
      <c r="AI8" s="169"/>
      <c r="AJ8" s="17"/>
    </row>
    <row r="9" spans="1:38" x14ac:dyDescent="0.2">
      <c r="N9" s="341" t="s">
        <v>15</v>
      </c>
      <c r="O9" s="339"/>
      <c r="P9" s="340"/>
      <c r="Q9" s="339" t="s">
        <v>17</v>
      </c>
      <c r="R9" s="339"/>
      <c r="S9" s="339"/>
      <c r="T9" s="341" t="s">
        <v>1434</v>
      </c>
      <c r="U9" s="340"/>
      <c r="V9" s="30"/>
      <c r="W9" s="1"/>
      <c r="X9" s="1"/>
      <c r="Y9" s="118"/>
      <c r="Z9" s="1"/>
      <c r="AA9" s="3"/>
      <c r="AB9" s="339" t="s">
        <v>278</v>
      </c>
      <c r="AC9" s="339"/>
      <c r="AD9" s="339"/>
      <c r="AE9" s="339"/>
      <c r="AF9" s="339"/>
      <c r="AG9" s="339"/>
      <c r="AH9" s="339"/>
      <c r="AI9" s="340"/>
      <c r="AJ9" s="162"/>
    </row>
    <row r="10" spans="1:38" hidden="1" x14ac:dyDescent="0.2">
      <c r="A10" s="40" t="s">
        <v>1441</v>
      </c>
      <c r="C10" s="190"/>
      <c r="D10" s="146" t="s">
        <v>10</v>
      </c>
      <c r="E10" s="1" t="s">
        <v>5</v>
      </c>
      <c r="F10" s="2" t="s">
        <v>281</v>
      </c>
      <c r="G10" s="2" t="s">
        <v>25</v>
      </c>
      <c r="L10" s="1" t="s">
        <v>26</v>
      </c>
      <c r="M10" s="4" t="s">
        <v>25</v>
      </c>
      <c r="N10" s="264"/>
      <c r="O10" s="50"/>
      <c r="P10" s="273"/>
      <c r="T10" s="286"/>
      <c r="U10" s="125"/>
      <c r="V10" s="30"/>
      <c r="W10" s="1"/>
      <c r="X10" s="1"/>
      <c r="Y10" s="118"/>
      <c r="Z10" s="1"/>
      <c r="AA10" s="3"/>
      <c r="AB10" s="2" t="s">
        <v>283</v>
      </c>
      <c r="AD10" s="20"/>
      <c r="AF10" s="2" t="s">
        <v>281</v>
      </c>
      <c r="AJ10" s="162"/>
    </row>
    <row r="11" spans="1:38" x14ac:dyDescent="0.2">
      <c r="A11" s="80"/>
      <c r="B11" s="196" t="s">
        <v>459</v>
      </c>
      <c r="C11" s="191" t="s">
        <v>2</v>
      </c>
      <c r="D11" s="83" t="s">
        <v>9</v>
      </c>
      <c r="E11" s="83" t="s">
        <v>3</v>
      </c>
      <c r="F11" s="255" t="s">
        <v>6</v>
      </c>
      <c r="G11" s="255" t="s">
        <v>8</v>
      </c>
      <c r="H11" s="307" t="s">
        <v>13</v>
      </c>
      <c r="I11" s="307" t="s">
        <v>14</v>
      </c>
      <c r="J11" s="308" t="s">
        <v>1</v>
      </c>
      <c r="K11" s="309" t="s">
        <v>11</v>
      </c>
      <c r="L11" s="309" t="s">
        <v>28</v>
      </c>
      <c r="M11" s="310" t="s">
        <v>12</v>
      </c>
      <c r="N11" s="304" t="s">
        <v>457</v>
      </c>
      <c r="O11" s="305" t="s">
        <v>1434</v>
      </c>
      <c r="P11" s="306" t="s">
        <v>1435</v>
      </c>
      <c r="Q11" s="305" t="s">
        <v>17</v>
      </c>
      <c r="R11" s="305" t="s">
        <v>1434</v>
      </c>
      <c r="S11" s="305" t="s">
        <v>1435</v>
      </c>
      <c r="T11" s="304" t="s">
        <v>18</v>
      </c>
      <c r="U11" s="306" t="s">
        <v>19</v>
      </c>
      <c r="V11" s="115" t="s">
        <v>16</v>
      </c>
      <c r="W11" s="115" t="s">
        <v>1446</v>
      </c>
      <c r="X11" s="115" t="s">
        <v>27</v>
      </c>
      <c r="Y11" s="115" t="s">
        <v>276</v>
      </c>
      <c r="Z11" s="115" t="s">
        <v>277</v>
      </c>
      <c r="AA11" s="122" t="s">
        <v>314</v>
      </c>
      <c r="AB11" s="112" t="s">
        <v>6</v>
      </c>
      <c r="AC11" s="115" t="s">
        <v>13</v>
      </c>
      <c r="AD11" s="113" t="s">
        <v>14</v>
      </c>
      <c r="AE11" s="122" t="s">
        <v>1</v>
      </c>
      <c r="AF11" s="114" t="s">
        <v>12</v>
      </c>
      <c r="AG11" s="112" t="s">
        <v>1434</v>
      </c>
      <c r="AH11" s="112" t="s">
        <v>1435</v>
      </c>
      <c r="AI11" s="170" t="s">
        <v>314</v>
      </c>
      <c r="AJ11" s="162"/>
    </row>
    <row r="12" spans="1:38" s="40" customFormat="1" ht="4.5" customHeight="1" x14ac:dyDescent="0.2">
      <c r="B12" s="45"/>
      <c r="C12" s="192"/>
      <c r="D12" s="5"/>
      <c r="E12" s="5"/>
      <c r="F12" s="27"/>
      <c r="G12" s="27"/>
      <c r="H12" s="31"/>
      <c r="I12" s="68"/>
      <c r="J12" s="24"/>
      <c r="K12" s="43"/>
      <c r="L12" s="43"/>
      <c r="M12" s="29"/>
      <c r="N12" s="265"/>
      <c r="O12" s="266"/>
      <c r="P12" s="274"/>
      <c r="Q12" s="34"/>
      <c r="R12" s="10"/>
      <c r="S12" s="10"/>
      <c r="T12" s="287"/>
      <c r="U12" s="126"/>
      <c r="V12" s="39"/>
      <c r="W12" s="5"/>
      <c r="X12" s="5"/>
      <c r="Y12" s="118"/>
      <c r="AA12" s="3"/>
      <c r="AB12" s="152"/>
      <c r="AC12" s="148"/>
      <c r="AD12" s="135"/>
      <c r="AE12" s="136"/>
      <c r="AF12" s="138"/>
      <c r="AG12" s="160"/>
      <c r="AH12" s="160"/>
      <c r="AI12" s="171"/>
      <c r="AJ12" s="162"/>
    </row>
    <row r="13" spans="1:38" s="40" customFormat="1" x14ac:dyDescent="0.2">
      <c r="B13" s="45">
        <v>22960</v>
      </c>
      <c r="C13" s="116" t="s">
        <v>241</v>
      </c>
      <c r="D13" s="40" t="str">
        <f>_xll.BDP(C13,$D$10)</f>
        <v>AUD</v>
      </c>
      <c r="E13" s="40" t="s">
        <v>460</v>
      </c>
      <c r="F13" s="61">
        <f>_xll.BDP(C13,$F$10)</f>
        <v>7.5</v>
      </c>
      <c r="G13" s="61">
        <f>_xll.BDP(C13,$G$10)</f>
        <v>7.4</v>
      </c>
      <c r="H13" s="62">
        <f t="shared" ref="H13:H26" si="0">IF(OR(G13="#N/A N/A",F13="#N/A N/A"),0,  G13 - F13)</f>
        <v>-9.9999999999999645E-2</v>
      </c>
      <c r="I13" s="69">
        <f t="shared" ref="I13:I26" si="1">IF(OR(F13=0,F13="#N/A N/A"),0,H13 / F13*100)</f>
        <v>-1.3333333333333286</v>
      </c>
      <c r="J13" s="23">
        <v>-127400</v>
      </c>
      <c r="K13" s="45" t="str">
        <f>CONCATENATE(D804,D13, " Curncy")</f>
        <v>EURAUD Curncy</v>
      </c>
      <c r="L13" s="45">
        <f>IF(D13 = D804,1,_xll.BDP(K13,$L$10))</f>
        <v>1</v>
      </c>
      <c r="M13" s="63">
        <f>IF(D13 = D804,1,_xll.BDP(K13,$M$10)*L13)</f>
        <v>1.6006</v>
      </c>
      <c r="N13" s="328">
        <f t="shared" ref="N13:N26" si="2">H13*J13*V13/M13</f>
        <v>7959.5151818067943</v>
      </c>
      <c r="O13" s="133">
        <f>N13 / AA740</f>
        <v>5.1400019328363368E-5</v>
      </c>
      <c r="P13" s="275">
        <f>N13 / AA804</f>
        <v>4.7302378901683292E-5</v>
      </c>
      <c r="Q13" s="64">
        <f t="shared" ref="Q13:Q26" si="3">G13*J13*V13/M13</f>
        <v>-589004.12345370487</v>
      </c>
      <c r="R13" s="10">
        <f>Q13 / AA740*100</f>
        <v>-0.38036014302989024</v>
      </c>
      <c r="S13" s="10">
        <f>Q13 / AA804*100</f>
        <v>-0.35003760387245758</v>
      </c>
      <c r="T13" s="288">
        <f t="shared" ref="T13:T26" si="4">IF(R13&lt;0,R13,0)</f>
        <v>-0.38036014302989024</v>
      </c>
      <c r="U13" s="127">
        <f t="shared" ref="U13:U26" si="5">IF(R13&gt;0,R13,0)</f>
        <v>0</v>
      </c>
      <c r="V13" s="30">
        <f t="shared" ref="V13:V26" si="6">IF(EXACT(D13,UPPER(D13)),1,0.01)/X13</f>
        <v>1</v>
      </c>
      <c r="W13" s="40">
        <v>0</v>
      </c>
      <c r="X13" s="40">
        <v>1</v>
      </c>
      <c r="Y13" s="119">
        <f t="shared" ref="Y13:Y26" si="7">IF(AND(R13&lt;0,O13&gt;0),O13,0)</f>
        <v>5.1400019328363368E-5</v>
      </c>
      <c r="Z13" s="119">
        <f t="shared" ref="Z13:Z26" si="8">IF(AND(R13&gt;0,O13&gt;0),O13,0)</f>
        <v>0</v>
      </c>
      <c r="AA13" s="168"/>
      <c r="AB13" s="150">
        <f>_xll.BDH(C13,$AB$10,$D$1,$D$1)</f>
        <v>7.61</v>
      </c>
      <c r="AC13" s="147">
        <f t="shared" ref="AC13:AC26" si="9">IF(OR(F13="#N/A N/A",AB13="#N/A N/A"),0,  F13 - AB13)</f>
        <v>-0.11000000000000032</v>
      </c>
      <c r="AD13" s="137">
        <f t="shared" ref="AD13:AD26" si="10">IF(OR(AB13=0,AB13="#N/A N/A"),0,AC13 / AB13*100)</f>
        <v>-1.4454664914586113</v>
      </c>
      <c r="AE13" s="136">
        <v>-127400</v>
      </c>
      <c r="AF13" s="138">
        <f>IF(D13 = D804,1,_xll.BDP(K13,$AF$10)*L13)</f>
        <v>1.59415</v>
      </c>
      <c r="AG13" s="160">
        <f>AC13*AE13*V13/AF13 / AI740</f>
        <v>5.6907868940865634E-5</v>
      </c>
      <c r="AH13" s="160">
        <f>AC13*AE13*V13/AF13 / AI804</f>
        <v>5.2353526241293494E-5</v>
      </c>
      <c r="AI13" s="171"/>
      <c r="AJ13" s="162"/>
      <c r="AK13" s="144"/>
    </row>
    <row r="14" spans="1:38" s="40" customFormat="1" x14ac:dyDescent="0.2">
      <c r="B14" s="45">
        <v>10251</v>
      </c>
      <c r="C14" s="116" t="s">
        <v>240</v>
      </c>
      <c r="D14" s="40" t="str">
        <f>_xll.BDP(C14,$D$10)</f>
        <v>AUD</v>
      </c>
      <c r="E14" s="40" t="s">
        <v>461</v>
      </c>
      <c r="F14" s="61">
        <f>_xll.BDP(C14,$F$10)</f>
        <v>74.87</v>
      </c>
      <c r="G14" s="61">
        <f>_xll.BDP(C14,$G$10)</f>
        <v>72.81</v>
      </c>
      <c r="H14" s="62">
        <f t="shared" si="0"/>
        <v>-2.0600000000000023</v>
      </c>
      <c r="I14" s="69">
        <f t="shared" si="1"/>
        <v>-2.7514358220916284</v>
      </c>
      <c r="J14" s="23">
        <v>-30000</v>
      </c>
      <c r="K14" s="45" t="str">
        <f>CONCATENATE(D804,D14, " Curncy")</f>
        <v>EURAUD Curncy</v>
      </c>
      <c r="L14" s="45">
        <f>IF(D14 = D804,1,_xll.BDP(K14,$L$10))</f>
        <v>1</v>
      </c>
      <c r="M14" s="63">
        <f>IF(D14 = D804,1,_xll.BDP(K14,$M$10)*L14)</f>
        <v>1.6006</v>
      </c>
      <c r="N14" s="326">
        <f t="shared" si="2"/>
        <v>38610.521054604564</v>
      </c>
      <c r="O14" s="133">
        <f>N14 / AA740</f>
        <v>2.493344736650605E-4</v>
      </c>
      <c r="P14" s="275">
        <f>N14 / AA804</f>
        <v>2.2945737960157307E-4</v>
      </c>
      <c r="Q14" s="64">
        <f t="shared" si="3"/>
        <v>-1364675.7465950269</v>
      </c>
      <c r="R14" s="10">
        <f>Q14 / AA740*100</f>
        <v>-0.88126422463849685</v>
      </c>
      <c r="S14" s="10">
        <f>Q14 / AA804*100</f>
        <v>-0.8110093111063359</v>
      </c>
      <c r="T14" s="288">
        <f t="shared" si="4"/>
        <v>-0.88126422463849685</v>
      </c>
      <c r="U14" s="127">
        <f t="shared" si="5"/>
        <v>0</v>
      </c>
      <c r="V14" s="30">
        <f t="shared" si="6"/>
        <v>1</v>
      </c>
      <c r="W14" s="40">
        <v>0</v>
      </c>
      <c r="X14" s="40">
        <v>1</v>
      </c>
      <c r="Y14" s="119">
        <f t="shared" si="7"/>
        <v>2.493344736650605E-4</v>
      </c>
      <c r="Z14" s="119">
        <f t="shared" si="8"/>
        <v>0</v>
      </c>
      <c r="AA14" s="168"/>
      <c r="AB14" s="150">
        <f>_xll.BDH(C14,$AB$10,$D$1,$D$1)</f>
        <v>76.17</v>
      </c>
      <c r="AC14" s="148">
        <f t="shared" si="9"/>
        <v>-1.2999999999999972</v>
      </c>
      <c r="AD14" s="137">
        <f t="shared" si="10"/>
        <v>-1.7067086779571972</v>
      </c>
      <c r="AE14" s="136">
        <v>-30000</v>
      </c>
      <c r="AF14" s="138">
        <f>IF(D14 = D804,1,_xll.BDP(K14,$AF$10)*L14)</f>
        <v>1.59415</v>
      </c>
      <c r="AG14" s="160">
        <f>AC14*AE14*V14/AF14 / AI740</f>
        <v>1.5837069278533953E-4</v>
      </c>
      <c r="AH14" s="160">
        <f>AC14*AE14*V14/AF14 / AI804</f>
        <v>1.4569626968820006E-4</v>
      </c>
      <c r="AI14" s="171"/>
      <c r="AJ14" s="162"/>
      <c r="AK14" s="144"/>
    </row>
    <row r="15" spans="1:38" s="40" customFormat="1" x14ac:dyDescent="0.2">
      <c r="B15" s="45">
        <v>1860</v>
      </c>
      <c r="D15" s="40" t="s">
        <v>280</v>
      </c>
      <c r="E15" s="40" t="s">
        <v>239</v>
      </c>
      <c r="F15" s="61">
        <v>100</v>
      </c>
      <c r="G15" s="61">
        <v>100</v>
      </c>
      <c r="H15" s="62">
        <f t="shared" si="0"/>
        <v>0</v>
      </c>
      <c r="I15" s="69">
        <f t="shared" si="1"/>
        <v>0</v>
      </c>
      <c r="J15" s="23">
        <v>62558</v>
      </c>
      <c r="K15" s="45" t="str">
        <f>CONCATENATE(D804,D15, " Curncy")</f>
        <v>EURAUD Curncy</v>
      </c>
      <c r="L15" s="45">
        <f>IF(D15 = D804,1,_xll.BDP(K15,$L$10))</f>
        <v>1</v>
      </c>
      <c r="M15" s="63">
        <f>IF(D15 = D804,1,_xll.BDP(K15,$M$10)*L15)</f>
        <v>1.6006</v>
      </c>
      <c r="N15" s="326">
        <f t="shared" si="2"/>
        <v>0</v>
      </c>
      <c r="O15" s="133">
        <f>N15 / AA740</f>
        <v>0</v>
      </c>
      <c r="P15" s="275">
        <f>N15 / AA804</f>
        <v>0</v>
      </c>
      <c r="Q15" s="64">
        <f t="shared" si="3"/>
        <v>3908409.3464950644</v>
      </c>
      <c r="R15" s="10">
        <f>Q15 / AA740*100</f>
        <v>2.523926537789456</v>
      </c>
      <c r="S15" s="10">
        <f>Q15 / AA804*100</f>
        <v>2.3227175975914554</v>
      </c>
      <c r="T15" s="288">
        <f t="shared" si="4"/>
        <v>0</v>
      </c>
      <c r="U15" s="127">
        <f t="shared" si="5"/>
        <v>2.523926537789456</v>
      </c>
      <c r="V15" s="30">
        <f t="shared" si="6"/>
        <v>1</v>
      </c>
      <c r="W15" s="40">
        <v>1</v>
      </c>
      <c r="X15" s="40">
        <v>1</v>
      </c>
      <c r="Y15" s="119">
        <f t="shared" si="7"/>
        <v>0</v>
      </c>
      <c r="Z15" s="119">
        <f t="shared" si="8"/>
        <v>0</v>
      </c>
      <c r="AA15" s="168"/>
      <c r="AB15" s="150">
        <v>100</v>
      </c>
      <c r="AC15" s="148">
        <f t="shared" si="9"/>
        <v>0</v>
      </c>
      <c r="AD15" s="137">
        <f t="shared" si="10"/>
        <v>0</v>
      </c>
      <c r="AE15" s="136">
        <v>62558</v>
      </c>
      <c r="AF15" s="138">
        <f>IF(D15 = D804,1,_xll.BDP(K15,$AF$10)*L15)</f>
        <v>1.59415</v>
      </c>
      <c r="AG15" s="160">
        <f>AC15*AE15*V15/AF15 / AI740</f>
        <v>0</v>
      </c>
      <c r="AH15" s="160">
        <f>AC15*AE15*V15/AF15 / AI804</f>
        <v>0</v>
      </c>
      <c r="AI15" s="171"/>
      <c r="AJ15" s="162"/>
      <c r="AK15" s="144"/>
    </row>
    <row r="16" spans="1:38" s="40" customFormat="1" x14ac:dyDescent="0.2">
      <c r="B16" s="45">
        <v>12340</v>
      </c>
      <c r="C16" s="116" t="s">
        <v>238</v>
      </c>
      <c r="D16" s="40" t="str">
        <f>_xll.BDP(C16,$D$10)</f>
        <v>AUD</v>
      </c>
      <c r="E16" s="40" t="s">
        <v>462</v>
      </c>
      <c r="F16" s="61">
        <f>_xll.BDP(C16,$F$10)</f>
        <v>4.79</v>
      </c>
      <c r="G16" s="61">
        <f>_xll.BDP(C16,$G$10)</f>
        <v>4.6500000000000004</v>
      </c>
      <c r="H16" s="62">
        <f t="shared" si="0"/>
        <v>-0.13999999999999968</v>
      </c>
      <c r="I16" s="69">
        <f t="shared" si="1"/>
        <v>-2.9227557411273422</v>
      </c>
      <c r="J16" s="23">
        <v>-1048000</v>
      </c>
      <c r="K16" s="45" t="str">
        <f>CONCATENATE(D804,D16, " Curncy")</f>
        <v>EURAUD Curncy</v>
      </c>
      <c r="L16" s="45">
        <f>IF(D16 = D804,1,_xll.BDP(K16,$L$10))</f>
        <v>1</v>
      </c>
      <c r="M16" s="63">
        <f>IF(D16 = D804,1,_xll.BDP(K16,$M$10)*L16)</f>
        <v>1.6006</v>
      </c>
      <c r="N16" s="326">
        <f t="shared" si="2"/>
        <v>91665.625390478352</v>
      </c>
      <c r="O16" s="133">
        <f>N16 / AA740</f>
        <v>5.9194747534203158E-4</v>
      </c>
      <c r="P16" s="275">
        <f>N16 / AA804</f>
        <v>5.4475706691169395E-4</v>
      </c>
      <c r="Q16" s="64">
        <f t="shared" si="3"/>
        <v>-3044608.2718980382</v>
      </c>
      <c r="R16" s="10">
        <f>Q16 / AA740*100</f>
        <v>-1.966111257386038</v>
      </c>
      <c r="S16" s="10">
        <f>Q16 / AA804*100</f>
        <v>-1.8093716865281304</v>
      </c>
      <c r="T16" s="288">
        <f t="shared" si="4"/>
        <v>-1.966111257386038</v>
      </c>
      <c r="U16" s="127">
        <f t="shared" si="5"/>
        <v>0</v>
      </c>
      <c r="V16" s="30">
        <f t="shared" si="6"/>
        <v>1</v>
      </c>
      <c r="W16" s="40">
        <v>0</v>
      </c>
      <c r="X16" s="40">
        <v>1</v>
      </c>
      <c r="Y16" s="119">
        <f t="shared" si="7"/>
        <v>5.9194747534203158E-4</v>
      </c>
      <c r="Z16" s="119">
        <f t="shared" si="8"/>
        <v>0</v>
      </c>
      <c r="AA16" s="168"/>
      <c r="AB16" s="150">
        <f>_xll.BDH(C16,$AB$10,$D$1,$D$1)</f>
        <v>4.82</v>
      </c>
      <c r="AC16" s="148">
        <f t="shared" si="9"/>
        <v>-3.0000000000000249E-2</v>
      </c>
      <c r="AD16" s="137">
        <f t="shared" si="10"/>
        <v>-0.62240663900415449</v>
      </c>
      <c r="AE16" s="136">
        <v>-1048000</v>
      </c>
      <c r="AF16" s="138">
        <f>IF(D16 = D804,1,_xll.BDP(K16,$AF$10)*L16)</f>
        <v>1.59415</v>
      </c>
      <c r="AG16" s="160">
        <f>AC16*AE16*V16/AF16 / AI740</f>
        <v>1.2767114310695201E-4</v>
      </c>
      <c r="AH16" s="160">
        <f>AC16*AE16*V16/AF16 / AI804</f>
        <v>1.1745360817941177E-4</v>
      </c>
      <c r="AI16" s="171"/>
      <c r="AJ16" s="162"/>
      <c r="AK16" s="144"/>
    </row>
    <row r="17" spans="1:37" s="40" customFormat="1" x14ac:dyDescent="0.2">
      <c r="B17" s="45">
        <v>21020</v>
      </c>
      <c r="C17" s="116" t="s">
        <v>237</v>
      </c>
      <c r="D17" s="40" t="str">
        <f>_xll.BDP(C17,$D$10)</f>
        <v>AUD</v>
      </c>
      <c r="E17" s="40" t="s">
        <v>463</v>
      </c>
      <c r="F17" s="61">
        <f>_xll.BDP(C17,$F$10)</f>
        <v>2.38</v>
      </c>
      <c r="G17" s="61">
        <f>_xll.BDP(C17,$G$10)</f>
        <v>2.35</v>
      </c>
      <c r="H17" s="62">
        <f t="shared" si="0"/>
        <v>-2.9999999999999805E-2</v>
      </c>
      <c r="I17" s="69">
        <f t="shared" si="1"/>
        <v>-1.2605042016806642</v>
      </c>
      <c r="J17" s="23">
        <v>-1260000</v>
      </c>
      <c r="K17" s="45" t="str">
        <f>CONCATENATE(D804,D17, " Curncy")</f>
        <v>EURAUD Curncy</v>
      </c>
      <c r="L17" s="45">
        <f>IF(D17 = D804,1,_xll.BDP(K17,$L$10))</f>
        <v>1</v>
      </c>
      <c r="M17" s="63">
        <f>IF(D17 = D804,1,_xll.BDP(K17,$M$10)*L17)</f>
        <v>1.6006</v>
      </c>
      <c r="N17" s="326">
        <f t="shared" si="2"/>
        <v>23616.143946020089</v>
      </c>
      <c r="O17" s="133">
        <f>N17 / AA740</f>
        <v>1.5250555185338535E-4</v>
      </c>
      <c r="P17" s="275">
        <f>N17 / AA804</f>
        <v>1.4034771762037857E-4</v>
      </c>
      <c r="Q17" s="64">
        <f t="shared" si="3"/>
        <v>-1849931.2757715855</v>
      </c>
      <c r="R17" s="10">
        <f>Q17 / AA740*100</f>
        <v>-1.1946268228515264</v>
      </c>
      <c r="S17" s="10">
        <f>Q17 / AA804*100</f>
        <v>-1.0993904546929727</v>
      </c>
      <c r="T17" s="288">
        <f t="shared" si="4"/>
        <v>-1.1946268228515264</v>
      </c>
      <c r="U17" s="127">
        <f t="shared" si="5"/>
        <v>0</v>
      </c>
      <c r="V17" s="30">
        <f t="shared" si="6"/>
        <v>1</v>
      </c>
      <c r="W17" s="40">
        <v>0</v>
      </c>
      <c r="X17" s="40">
        <v>1</v>
      </c>
      <c r="Y17" s="119">
        <f t="shared" si="7"/>
        <v>1.5250555185338535E-4</v>
      </c>
      <c r="Z17" s="119">
        <f t="shared" si="8"/>
        <v>0</v>
      </c>
      <c r="AA17" s="168"/>
      <c r="AB17" s="150">
        <f>_xll.BDH(C17,$AB$10,$D$1,$D$1)</f>
        <v>2.35</v>
      </c>
      <c r="AC17" s="148">
        <f t="shared" si="9"/>
        <v>2.9999999999999805E-2</v>
      </c>
      <c r="AD17" s="137">
        <f t="shared" si="10"/>
        <v>1.2765957446808427</v>
      </c>
      <c r="AE17" s="136">
        <v>-977000</v>
      </c>
      <c r="AF17" s="138">
        <f>IF(D17 = D804,1,_xll.BDP(K17,$AF$10)*L17)</f>
        <v>1.59415</v>
      </c>
      <c r="AG17" s="160">
        <f>AC17*AE17*V17/AF17 / AI740</f>
        <v>-1.1902166680867391E-4</v>
      </c>
      <c r="AH17" s="160">
        <f>AC17*AE17*V17/AF17 / AI804</f>
        <v>-1.0949635037336221E-4</v>
      </c>
      <c r="AI17" s="171"/>
      <c r="AJ17" s="162"/>
      <c r="AK17" s="144"/>
    </row>
    <row r="18" spans="1:37" s="40" customFormat="1" x14ac:dyDescent="0.2">
      <c r="B18" s="45">
        <v>1631</v>
      </c>
      <c r="C18" s="116" t="s">
        <v>525</v>
      </c>
      <c r="D18" s="40" t="str">
        <f>_xll.BDP(C18,$D$10)</f>
        <v>AUD</v>
      </c>
      <c r="E18" s="40" t="s">
        <v>535</v>
      </c>
      <c r="F18" s="61">
        <f>_xll.BDP(C18,$F$10)</f>
        <v>106.69</v>
      </c>
      <c r="G18" s="61">
        <f>_xll.BDP(C18,$G$10)</f>
        <v>103.98</v>
      </c>
      <c r="H18" s="62">
        <f t="shared" si="0"/>
        <v>-2.7099999999999937</v>
      </c>
      <c r="I18" s="69">
        <f t="shared" si="1"/>
        <v>-2.5400693598275321</v>
      </c>
      <c r="J18" s="23">
        <v>0</v>
      </c>
      <c r="K18" s="45" t="str">
        <f>CONCATENATE(D804,D18, " Curncy")</f>
        <v>EURAUD Curncy</v>
      </c>
      <c r="L18" s="45">
        <f>IF(D18 = D804,1,_xll.BDP(K18,$L$10))</f>
        <v>1</v>
      </c>
      <c r="M18" s="63">
        <f>IF(D18 = D804,1,_xll.BDP(K18,$M$10)*L18)</f>
        <v>1.6006</v>
      </c>
      <c r="N18" s="326">
        <f t="shared" si="2"/>
        <v>0</v>
      </c>
      <c r="O18" s="133">
        <f>N18 / AA740</f>
        <v>0</v>
      </c>
      <c r="P18" s="275">
        <f>N18 / AA804</f>
        <v>0</v>
      </c>
      <c r="Q18" s="64">
        <f t="shared" si="3"/>
        <v>0</v>
      </c>
      <c r="R18" s="10">
        <f>Q18 / AA740*100</f>
        <v>0</v>
      </c>
      <c r="S18" s="10">
        <f>Q18 / AA804*100</f>
        <v>0</v>
      </c>
      <c r="T18" s="288">
        <f t="shared" si="4"/>
        <v>0</v>
      </c>
      <c r="U18" s="127">
        <f t="shared" si="5"/>
        <v>0</v>
      </c>
      <c r="V18" s="30">
        <f t="shared" si="6"/>
        <v>1</v>
      </c>
      <c r="W18" s="40">
        <v>0</v>
      </c>
      <c r="X18" s="40">
        <v>1</v>
      </c>
      <c r="Y18" s="119">
        <f t="shared" si="7"/>
        <v>0</v>
      </c>
      <c r="Z18" s="119">
        <f t="shared" si="8"/>
        <v>0</v>
      </c>
      <c r="AA18" s="168"/>
      <c r="AB18" s="150">
        <f>_xll.BDH(C18,$AB$10,$D$1,$D$1)</f>
        <v>104.02</v>
      </c>
      <c r="AC18" s="148">
        <f t="shared" si="9"/>
        <v>2.6700000000000017</v>
      </c>
      <c r="AD18" s="137">
        <f t="shared" si="10"/>
        <v>2.5668140742164987</v>
      </c>
      <c r="AE18" s="136">
        <v>0</v>
      </c>
      <c r="AF18" s="138">
        <f>IF(D18 = D804,1,_xll.BDP(K18,$AF$10)*L18)</f>
        <v>1.59415</v>
      </c>
      <c r="AG18" s="160">
        <f>AC18*AE18*V18/AF18 / AI740</f>
        <v>0</v>
      </c>
      <c r="AH18" s="160">
        <f>AC18*AE18*V18/AF18 / AI804</f>
        <v>0</v>
      </c>
      <c r="AI18" s="171"/>
      <c r="AJ18" s="162"/>
      <c r="AK18" s="144"/>
    </row>
    <row r="19" spans="1:37" s="40" customFormat="1" x14ac:dyDescent="0.2">
      <c r="B19" s="45">
        <v>19629</v>
      </c>
      <c r="C19" s="116" t="s">
        <v>526</v>
      </c>
      <c r="D19" s="40" t="str">
        <f>_xll.BDP(C19,$D$10)</f>
        <v>AUD</v>
      </c>
      <c r="E19" s="40" t="s">
        <v>536</v>
      </c>
      <c r="F19" s="61">
        <f>_xll.BDP(C19,$F$10)</f>
        <v>0.8</v>
      </c>
      <c r="G19" s="61">
        <f>_xll.BDP(C19,$G$10)</f>
        <v>0.77</v>
      </c>
      <c r="H19" s="62">
        <f t="shared" si="0"/>
        <v>-3.0000000000000027E-2</v>
      </c>
      <c r="I19" s="69">
        <f t="shared" si="1"/>
        <v>-3.7500000000000036</v>
      </c>
      <c r="J19" s="23">
        <v>0</v>
      </c>
      <c r="K19" s="45" t="str">
        <f>CONCATENATE(D804,D19, " Curncy")</f>
        <v>EURAUD Curncy</v>
      </c>
      <c r="L19" s="45">
        <f>IF(D19 = D804,1,_xll.BDP(K19,$L$10))</f>
        <v>1</v>
      </c>
      <c r="M19" s="63">
        <f>IF(D19 = D804,1,_xll.BDP(K19,$M$10)*L19)</f>
        <v>1.6006</v>
      </c>
      <c r="N19" s="326">
        <f t="shared" si="2"/>
        <v>0</v>
      </c>
      <c r="O19" s="133">
        <f>N19 / AA740</f>
        <v>0</v>
      </c>
      <c r="P19" s="275">
        <f>N19 / AA804</f>
        <v>0</v>
      </c>
      <c r="Q19" s="64">
        <f t="shared" si="3"/>
        <v>0</v>
      </c>
      <c r="R19" s="10">
        <f>Q19 / AA740*100</f>
        <v>0</v>
      </c>
      <c r="S19" s="10">
        <f>Q19 / AA804*100</f>
        <v>0</v>
      </c>
      <c r="T19" s="288">
        <f t="shared" si="4"/>
        <v>0</v>
      </c>
      <c r="U19" s="127">
        <f t="shared" si="5"/>
        <v>0</v>
      </c>
      <c r="V19" s="30">
        <f t="shared" si="6"/>
        <v>1</v>
      </c>
      <c r="W19" s="40">
        <v>0</v>
      </c>
      <c r="X19" s="40">
        <v>1</v>
      </c>
      <c r="Y19" s="119">
        <f t="shared" si="7"/>
        <v>0</v>
      </c>
      <c r="Z19" s="119">
        <f t="shared" si="8"/>
        <v>0</v>
      </c>
      <c r="AA19" s="168"/>
      <c r="AB19" s="150">
        <f>_xll.BDH(C19,$AB$10,$D$1,$D$1)</f>
        <v>0.87</v>
      </c>
      <c r="AC19" s="148">
        <f t="shared" si="9"/>
        <v>-6.9999999999999951E-2</v>
      </c>
      <c r="AD19" s="137">
        <f t="shared" si="10"/>
        <v>-8.0459770114942479</v>
      </c>
      <c r="AE19" s="136">
        <v>0</v>
      </c>
      <c r="AF19" s="138">
        <f>IF(D19 = D804,1,_xll.BDP(K19,$AF$10)*L19)</f>
        <v>1.59415</v>
      </c>
      <c r="AG19" s="160">
        <f>AC19*AE19*V19/AF19 / AI740</f>
        <v>0</v>
      </c>
      <c r="AH19" s="160">
        <f>AC19*AE19*V19/AF19 / AI804</f>
        <v>0</v>
      </c>
      <c r="AI19" s="171"/>
      <c r="AJ19" s="162"/>
      <c r="AK19" s="144"/>
    </row>
    <row r="20" spans="1:37" s="40" customFormat="1" x14ac:dyDescent="0.2">
      <c r="B20" s="45">
        <v>20956</v>
      </c>
      <c r="C20" s="116" t="s">
        <v>236</v>
      </c>
      <c r="D20" s="40" t="str">
        <f>_xll.BDP(C20,$D$10)</f>
        <v>AUD</v>
      </c>
      <c r="E20" s="40" t="s">
        <v>464</v>
      </c>
      <c r="F20" s="61">
        <f>_xll.BDP(C20,$F$10)</f>
        <v>3.12</v>
      </c>
      <c r="G20" s="61">
        <f>_xll.BDP(C20,$G$10)</f>
        <v>3.09</v>
      </c>
      <c r="H20" s="62">
        <f t="shared" si="0"/>
        <v>-3.0000000000000249E-2</v>
      </c>
      <c r="I20" s="69">
        <f t="shared" si="1"/>
        <v>-0.96153846153846945</v>
      </c>
      <c r="J20" s="23">
        <v>-916000</v>
      </c>
      <c r="K20" s="45" t="str">
        <f>CONCATENATE(D804,D20, " Curncy")</f>
        <v>EURAUD Curncy</v>
      </c>
      <c r="L20" s="45">
        <f>IF(D20 = D804,1,_xll.BDP(K20,$L$10))</f>
        <v>1</v>
      </c>
      <c r="M20" s="63">
        <f>IF(D20 = D804,1,_xll.BDP(K20,$M$10)*L20)</f>
        <v>1.6006</v>
      </c>
      <c r="N20" s="326">
        <f t="shared" si="2"/>
        <v>17168.561789329146</v>
      </c>
      <c r="O20" s="133">
        <f>N20 / AA740</f>
        <v>1.1086911547436752E-4</v>
      </c>
      <c r="P20" s="275">
        <f>N20 / AA804</f>
        <v>1.0203056296846721E-4</v>
      </c>
      <c r="Q20" s="64">
        <f t="shared" si="3"/>
        <v>-1768361.8643008871</v>
      </c>
      <c r="R20" s="10">
        <f>Q20 / AA740*100</f>
        <v>-1.1419518893859759</v>
      </c>
      <c r="S20" s="10">
        <f>Q20 / AA804*100</f>
        <v>-1.0509147985752036</v>
      </c>
      <c r="T20" s="288">
        <f t="shared" si="4"/>
        <v>-1.1419518893859759</v>
      </c>
      <c r="U20" s="127">
        <f t="shared" si="5"/>
        <v>0</v>
      </c>
      <c r="V20" s="30">
        <f t="shared" si="6"/>
        <v>1</v>
      </c>
      <c r="W20" s="40">
        <v>0</v>
      </c>
      <c r="X20" s="40">
        <v>1</v>
      </c>
      <c r="Y20" s="119">
        <f t="shared" si="7"/>
        <v>1.1086911547436752E-4</v>
      </c>
      <c r="Z20" s="119">
        <f t="shared" si="8"/>
        <v>0</v>
      </c>
      <c r="AA20" s="168"/>
      <c r="AB20" s="150">
        <f>_xll.BDH(C20,$AB$10,$D$1,$D$1)</f>
        <v>3.13</v>
      </c>
      <c r="AC20" s="148">
        <f t="shared" si="9"/>
        <v>-9.9999999999997868E-3</v>
      </c>
      <c r="AD20" s="137">
        <f t="shared" si="10"/>
        <v>-0.31948881789136702</v>
      </c>
      <c r="AE20" s="136">
        <v>-916000</v>
      </c>
      <c r="AF20" s="138">
        <f>IF(D20 = D804,1,_xll.BDP(K20,$AF$10)*L20)</f>
        <v>1.59415</v>
      </c>
      <c r="AG20" s="160">
        <f>AC20*AE20*V20/AF20 / AI740</f>
        <v>3.7196808869581606E-5</v>
      </c>
      <c r="AH20" s="160">
        <f>AC20*AE20*V20/AF20 / AI804</f>
        <v>3.421994436779198E-5</v>
      </c>
      <c r="AI20" s="171"/>
      <c r="AJ20" s="162"/>
      <c r="AK20" s="144"/>
    </row>
    <row r="21" spans="1:37" s="40" customFormat="1" x14ac:dyDescent="0.2">
      <c r="B21" s="45">
        <v>24458</v>
      </c>
      <c r="C21" s="116" t="s">
        <v>235</v>
      </c>
      <c r="D21" s="40" t="str">
        <f>_xll.BDP(C21,$D$10)</f>
        <v>AUD</v>
      </c>
      <c r="E21" s="40" t="s">
        <v>448</v>
      </c>
      <c r="F21" s="61">
        <f>_xll.BDP(C21,$F$10)</f>
        <v>7.0999999999999994E-2</v>
      </c>
      <c r="G21" s="61">
        <f>_xll.BDP(C21,$G$10)</f>
        <v>7.0999999999999994E-2</v>
      </c>
      <c r="H21" s="62">
        <f t="shared" si="0"/>
        <v>0</v>
      </c>
      <c r="I21" s="69">
        <f t="shared" si="1"/>
        <v>0</v>
      </c>
      <c r="J21" s="23">
        <v>5759800</v>
      </c>
      <c r="K21" s="45" t="str">
        <f>CONCATENATE(D804,D21, " Curncy")</f>
        <v>EURAUD Curncy</v>
      </c>
      <c r="L21" s="45">
        <f>IF(D21 = D804,1,_xll.BDP(K21,$L$10))</f>
        <v>1</v>
      </c>
      <c r="M21" s="63">
        <f>IF(D21 = D804,1,_xll.BDP(K21,$M$10)*L21)</f>
        <v>1.6006</v>
      </c>
      <c r="N21" s="326">
        <f t="shared" si="2"/>
        <v>0</v>
      </c>
      <c r="O21" s="133">
        <f>N21 / AA740</f>
        <v>0</v>
      </c>
      <c r="P21" s="275">
        <f>N21 / AA804</f>
        <v>0</v>
      </c>
      <c r="Q21" s="64">
        <f t="shared" si="3"/>
        <v>255495.31425715354</v>
      </c>
      <c r="R21" s="10">
        <f>Q21 / AA740*100</f>
        <v>0.16499075372255176</v>
      </c>
      <c r="S21" s="10">
        <f>Q21 / AA804*100</f>
        <v>0.15183759169428618</v>
      </c>
      <c r="T21" s="288">
        <f t="shared" si="4"/>
        <v>0</v>
      </c>
      <c r="U21" s="127">
        <f t="shared" si="5"/>
        <v>0.16499075372255176</v>
      </c>
      <c r="V21" s="30">
        <f t="shared" si="6"/>
        <v>1</v>
      </c>
      <c r="W21" s="40">
        <v>0</v>
      </c>
      <c r="X21" s="40">
        <v>1</v>
      </c>
      <c r="Y21" s="119">
        <f t="shared" si="7"/>
        <v>0</v>
      </c>
      <c r="Z21" s="119">
        <f t="shared" si="8"/>
        <v>0</v>
      </c>
      <c r="AA21" s="168"/>
      <c r="AB21" s="150">
        <f>_xll.BDH(C21,$AB$10,$D$1,$D$1)</f>
        <v>7.4999999999999997E-2</v>
      </c>
      <c r="AC21" s="148">
        <f t="shared" si="9"/>
        <v>-4.0000000000000036E-3</v>
      </c>
      <c r="AD21" s="137">
        <f t="shared" si="10"/>
        <v>-5.3333333333333384</v>
      </c>
      <c r="AE21" s="136">
        <v>5759800</v>
      </c>
      <c r="AF21" s="138">
        <f>IF(D21 = D804,1,_xll.BDP(K21,$AF$10)*L21)</f>
        <v>1.59415</v>
      </c>
      <c r="AG21" s="160">
        <f>AC21*AE21*V21/AF21 / AI740</f>
        <v>-9.3557283723589882E-5</v>
      </c>
      <c r="AH21" s="160">
        <f>AC21*AE21*V21/AF21 / AI804</f>
        <v>-8.606988452821511E-5</v>
      </c>
      <c r="AI21" s="171"/>
      <c r="AJ21" s="162"/>
      <c r="AK21" s="144"/>
    </row>
    <row r="22" spans="1:37" s="40" customFormat="1" x14ac:dyDescent="0.2">
      <c r="B22" s="45">
        <v>19726</v>
      </c>
      <c r="C22" s="116" t="s">
        <v>527</v>
      </c>
      <c r="D22" s="40" t="str">
        <f>_xll.BDP(C22,$D$10)</f>
        <v>AUD</v>
      </c>
      <c r="E22" s="40" t="s">
        <v>537</v>
      </c>
      <c r="F22" s="61">
        <f>_xll.BDP(C22,$F$10)</f>
        <v>6.54</v>
      </c>
      <c r="G22" s="61">
        <f>_xll.BDP(C22,$G$10)</f>
        <v>6.45</v>
      </c>
      <c r="H22" s="62">
        <f t="shared" si="0"/>
        <v>-8.9999999999999858E-2</v>
      </c>
      <c r="I22" s="69">
        <f t="shared" si="1"/>
        <v>-1.3761467889908234</v>
      </c>
      <c r="J22" s="23">
        <v>0</v>
      </c>
      <c r="K22" s="45" t="str">
        <f>CONCATENATE(D804,D22, " Curncy")</f>
        <v>EURAUD Curncy</v>
      </c>
      <c r="L22" s="45">
        <f>IF(D22 = D804,1,_xll.BDP(K22,$L$10))</f>
        <v>1</v>
      </c>
      <c r="M22" s="63">
        <f>IF(D22 = D804,1,_xll.BDP(K22,$M$10)*L22)</f>
        <v>1.6006</v>
      </c>
      <c r="N22" s="326">
        <f t="shared" si="2"/>
        <v>0</v>
      </c>
      <c r="O22" s="133">
        <f>N22 / AA740</f>
        <v>0</v>
      </c>
      <c r="P22" s="275">
        <f>N22 / AA804</f>
        <v>0</v>
      </c>
      <c r="Q22" s="64">
        <f t="shared" si="3"/>
        <v>0</v>
      </c>
      <c r="R22" s="10">
        <f>Q22 / AA740*100</f>
        <v>0</v>
      </c>
      <c r="S22" s="10">
        <f>Q22 / AA804*100</f>
        <v>0</v>
      </c>
      <c r="T22" s="288">
        <f t="shared" si="4"/>
        <v>0</v>
      </c>
      <c r="U22" s="127">
        <f t="shared" si="5"/>
        <v>0</v>
      </c>
      <c r="V22" s="30">
        <f t="shared" si="6"/>
        <v>1</v>
      </c>
      <c r="W22" s="40">
        <v>0</v>
      </c>
      <c r="X22" s="40">
        <v>1</v>
      </c>
      <c r="Y22" s="119">
        <f t="shared" si="7"/>
        <v>0</v>
      </c>
      <c r="Z22" s="119">
        <f t="shared" si="8"/>
        <v>0</v>
      </c>
      <c r="AA22" s="168"/>
      <c r="AB22" s="150">
        <f>_xll.BDH(C22,$AB$10,$D$1,$D$1)</f>
        <v>6.66</v>
      </c>
      <c r="AC22" s="148">
        <f t="shared" si="9"/>
        <v>-0.12000000000000011</v>
      </c>
      <c r="AD22" s="137">
        <f t="shared" si="10"/>
        <v>-1.8018018018018036</v>
      </c>
      <c r="AE22" s="136">
        <v>0</v>
      </c>
      <c r="AF22" s="138">
        <f>IF(D22 = D804,1,_xll.BDP(K22,$AF$10)*L22)</f>
        <v>1.59415</v>
      </c>
      <c r="AG22" s="160">
        <f>AC22*AE22*V22/AF22 / AI740</f>
        <v>0</v>
      </c>
      <c r="AH22" s="160">
        <f>AC22*AE22*V22/AF22 / AI804</f>
        <v>0</v>
      </c>
      <c r="AI22" s="171"/>
      <c r="AJ22" s="162"/>
      <c r="AK22" s="144"/>
    </row>
    <row r="23" spans="1:37" s="40" customFormat="1" x14ac:dyDescent="0.2">
      <c r="B23" s="45">
        <v>21043</v>
      </c>
      <c r="C23" s="116" t="s">
        <v>528</v>
      </c>
      <c r="D23" s="40" t="str">
        <f>_xll.BDP(C23,$D$10)</f>
        <v>AUD</v>
      </c>
      <c r="E23" s="40" t="s">
        <v>538</v>
      </c>
      <c r="F23" s="61">
        <f>_xll.BDP(C23,$F$10)</f>
        <v>42.55</v>
      </c>
      <c r="G23" s="61">
        <f>_xll.BDP(C23,$G$10)</f>
        <v>41.81</v>
      </c>
      <c r="H23" s="62">
        <f t="shared" si="0"/>
        <v>-0.73999999999999488</v>
      </c>
      <c r="I23" s="69">
        <f t="shared" si="1"/>
        <v>-1.7391304347825969</v>
      </c>
      <c r="J23" s="23">
        <v>0</v>
      </c>
      <c r="K23" s="45" t="str">
        <f>CONCATENATE(D804,D23, " Curncy")</f>
        <v>EURAUD Curncy</v>
      </c>
      <c r="L23" s="45">
        <f>IF(D23 = D804,1,_xll.BDP(K23,$L$10))</f>
        <v>1</v>
      </c>
      <c r="M23" s="63">
        <f>IF(D23 = D804,1,_xll.BDP(K23,$M$10)*L23)</f>
        <v>1.6006</v>
      </c>
      <c r="N23" s="326">
        <f t="shared" si="2"/>
        <v>0</v>
      </c>
      <c r="O23" s="133">
        <f>N23 / AA740</f>
        <v>0</v>
      </c>
      <c r="P23" s="275">
        <f>N23 / AA804</f>
        <v>0</v>
      </c>
      <c r="Q23" s="64">
        <f t="shared" si="3"/>
        <v>0</v>
      </c>
      <c r="R23" s="10">
        <f>Q23 / AA740*100</f>
        <v>0</v>
      </c>
      <c r="S23" s="10">
        <f>Q23 / AA804*100</f>
        <v>0</v>
      </c>
      <c r="T23" s="288">
        <f t="shared" si="4"/>
        <v>0</v>
      </c>
      <c r="U23" s="127">
        <f t="shared" si="5"/>
        <v>0</v>
      </c>
      <c r="V23" s="30">
        <f t="shared" si="6"/>
        <v>1</v>
      </c>
      <c r="W23" s="40">
        <v>0</v>
      </c>
      <c r="X23" s="40">
        <v>1</v>
      </c>
      <c r="Y23" s="119">
        <f t="shared" si="7"/>
        <v>0</v>
      </c>
      <c r="Z23" s="119">
        <f t="shared" si="8"/>
        <v>0</v>
      </c>
      <c r="AA23" s="168"/>
      <c r="AB23" s="150">
        <f>_xll.BDH(C23,$AB$10,$D$1,$D$1)</f>
        <v>40.799999999999997</v>
      </c>
      <c r="AC23" s="148">
        <f t="shared" si="9"/>
        <v>1.75</v>
      </c>
      <c r="AD23" s="137">
        <f t="shared" si="10"/>
        <v>4.2892156862745097</v>
      </c>
      <c r="AE23" s="136">
        <v>0</v>
      </c>
      <c r="AF23" s="138">
        <f>IF(D23 = D804,1,_xll.BDP(K23,$AF$10)*L23)</f>
        <v>1.59415</v>
      </c>
      <c r="AG23" s="160">
        <f>AC23*AE23*V23/AF23 / AI740</f>
        <v>0</v>
      </c>
      <c r="AH23" s="160">
        <f>AC23*AE23*V23/AF23 / AI804</f>
        <v>0</v>
      </c>
      <c r="AI23" s="171"/>
      <c r="AJ23" s="162"/>
      <c r="AK23" s="144"/>
    </row>
    <row r="24" spans="1:37" s="40" customFormat="1" x14ac:dyDescent="0.2">
      <c r="B24" s="45">
        <v>24969</v>
      </c>
      <c r="C24" s="116" t="s">
        <v>234</v>
      </c>
      <c r="D24" s="40" t="str">
        <f>_xll.BDP(C24,$D$10)</f>
        <v>AUD</v>
      </c>
      <c r="E24" s="40" t="s">
        <v>447</v>
      </c>
      <c r="F24" s="61">
        <f>_xll.BDP(C24,$F$10)</f>
        <v>1.58</v>
      </c>
      <c r="G24" s="61">
        <f>_xll.BDP(C24,$G$10)</f>
        <v>1.5649999999999999</v>
      </c>
      <c r="H24" s="62">
        <f t="shared" si="0"/>
        <v>-1.5000000000000124E-2</v>
      </c>
      <c r="I24" s="69">
        <f t="shared" si="1"/>
        <v>-0.94936708860760277</v>
      </c>
      <c r="J24" s="23">
        <v>960000</v>
      </c>
      <c r="K24" s="45" t="str">
        <f>CONCATENATE(D804,D24, " Curncy")</f>
        <v>EURAUD Curncy</v>
      </c>
      <c r="L24" s="45">
        <f>IF(D24 = D804,1,_xll.BDP(K24,$L$10))</f>
        <v>1</v>
      </c>
      <c r="M24" s="63">
        <f>IF(D24 = D804,1,_xll.BDP(K24,$M$10)*L24)</f>
        <v>1.6006</v>
      </c>
      <c r="N24" s="326">
        <f t="shared" si="2"/>
        <v>-8996.626265150644</v>
      </c>
      <c r="O24" s="133">
        <f>N24 / AA740</f>
        <v>-5.8097353087004814E-5</v>
      </c>
      <c r="P24" s="275">
        <f>N24 / AA804</f>
        <v>-5.3465797188716444E-5</v>
      </c>
      <c r="Q24" s="64">
        <f t="shared" si="3"/>
        <v>938648.00699737598</v>
      </c>
      <c r="R24" s="10">
        <f>Q24 / AA740*100</f>
        <v>0.60614905054107848</v>
      </c>
      <c r="S24" s="10">
        <f>Q24 / AA804*100</f>
        <v>0.55782648400227031</v>
      </c>
      <c r="T24" s="288">
        <f t="shared" si="4"/>
        <v>0</v>
      </c>
      <c r="U24" s="127">
        <f t="shared" si="5"/>
        <v>0.60614905054107848</v>
      </c>
      <c r="V24" s="30">
        <f t="shared" si="6"/>
        <v>1</v>
      </c>
      <c r="W24" s="40">
        <v>0</v>
      </c>
      <c r="X24" s="40">
        <v>1</v>
      </c>
      <c r="Y24" s="119">
        <f t="shared" si="7"/>
        <v>0</v>
      </c>
      <c r="Z24" s="119">
        <f t="shared" si="8"/>
        <v>0</v>
      </c>
      <c r="AA24" s="168"/>
      <c r="AB24" s="150">
        <f>_xll.BDH(C24,$AB$10,$D$1,$D$1)</f>
        <v>1.595</v>
      </c>
      <c r="AC24" s="148">
        <f t="shared" si="9"/>
        <v>-1.4999999999999902E-2</v>
      </c>
      <c r="AD24" s="137">
        <f t="shared" si="10"/>
        <v>-0.94043887147334804</v>
      </c>
      <c r="AE24" s="136">
        <v>960000</v>
      </c>
      <c r="AF24" s="138">
        <f>IF(D24 = D804,1,_xll.BDP(K24,$AF$10)*L24)</f>
        <v>1.59415</v>
      </c>
      <c r="AG24" s="160">
        <f>AC24*AE24*V24/AF24 / AI740</f>
        <v>-5.8475332720740504E-5</v>
      </c>
      <c r="AH24" s="160">
        <f>AC24*AE24*V24/AF24 / AI804</f>
        <v>-5.3795545731027489E-5</v>
      </c>
      <c r="AI24" s="171"/>
      <c r="AJ24" s="162"/>
      <c r="AK24" s="144"/>
    </row>
    <row r="25" spans="1:37" s="40" customFormat="1" x14ac:dyDescent="0.2">
      <c r="B25" s="45">
        <v>26847</v>
      </c>
      <c r="C25" s="116" t="s">
        <v>233</v>
      </c>
      <c r="D25" s="40" t="str">
        <f>_xll.BDP(C25,$D$10)</f>
        <v>AUD</v>
      </c>
      <c r="E25" s="40" t="s">
        <v>446</v>
      </c>
      <c r="F25" s="61">
        <f>_xll.BDP(C25,$F$10)</f>
        <v>0.2</v>
      </c>
      <c r="G25" s="61">
        <f>_xll.BDP(C25,$G$10)</f>
        <v>0.2</v>
      </c>
      <c r="H25" s="62">
        <f t="shared" si="0"/>
        <v>0</v>
      </c>
      <c r="I25" s="69">
        <f t="shared" si="1"/>
        <v>0</v>
      </c>
      <c r="J25" s="23">
        <v>383311</v>
      </c>
      <c r="K25" s="45" t="str">
        <f>CONCATENATE(D804,D25, " Curncy")</f>
        <v>EURAUD Curncy</v>
      </c>
      <c r="L25" s="45">
        <f>IF(D25 = D804,1,_xll.BDP(K25,$L$10))</f>
        <v>1</v>
      </c>
      <c r="M25" s="63">
        <f>IF(D25 = D804,1,_xll.BDP(K25,$M$10)*L25)</f>
        <v>1.6006</v>
      </c>
      <c r="N25" s="326">
        <f t="shared" si="2"/>
        <v>0</v>
      </c>
      <c r="O25" s="133">
        <f>N25 / AA740</f>
        <v>0</v>
      </c>
      <c r="P25" s="275">
        <f>N25 / AA804</f>
        <v>0</v>
      </c>
      <c r="Q25" s="64">
        <f t="shared" si="3"/>
        <v>47895.91403223791</v>
      </c>
      <c r="R25" s="10">
        <f>Q25 / AA740*100</f>
        <v>3.0929659040462104E-2</v>
      </c>
      <c r="S25" s="10">
        <f>Q25 / AA804*100</f>
        <v>2.8463928036394331E-2</v>
      </c>
      <c r="T25" s="288">
        <f t="shared" si="4"/>
        <v>0</v>
      </c>
      <c r="U25" s="127">
        <f t="shared" si="5"/>
        <v>3.0929659040462104E-2</v>
      </c>
      <c r="V25" s="30">
        <f t="shared" si="6"/>
        <v>1</v>
      </c>
      <c r="W25" s="40">
        <v>4</v>
      </c>
      <c r="X25" s="40">
        <v>1</v>
      </c>
      <c r="Y25" s="119">
        <f t="shared" si="7"/>
        <v>0</v>
      </c>
      <c r="Z25" s="119">
        <f t="shared" si="8"/>
        <v>0</v>
      </c>
      <c r="AA25" s="168"/>
      <c r="AB25" s="150">
        <f>_xll.BDH(C25,$AB$10,$D$1,$D$1)</f>
        <v>0.20499999999999999</v>
      </c>
      <c r="AC25" s="148">
        <f t="shared" si="9"/>
        <v>-4.9999999999999767E-3</v>
      </c>
      <c r="AD25" s="137">
        <f t="shared" si="10"/>
        <v>-2.4390243902438913</v>
      </c>
      <c r="AE25" s="136">
        <v>383311</v>
      </c>
      <c r="AF25" s="138">
        <f>IF(D25 = D804,1,_xll.BDP(K25,$AF$10)*L25)</f>
        <v>1.59415</v>
      </c>
      <c r="AG25" s="160">
        <f>AC25*AE25*V25/AF25 / AI740</f>
        <v>-7.782721618236043E-6</v>
      </c>
      <c r="AH25" s="160">
        <f>AC25*AE25*V25/AF25 / AI804</f>
        <v>-7.159869593647887E-6</v>
      </c>
      <c r="AI25" s="171"/>
      <c r="AJ25" s="162"/>
      <c r="AK25" s="144"/>
    </row>
    <row r="26" spans="1:37" s="40" customFormat="1" x14ac:dyDescent="0.2">
      <c r="B26" s="45">
        <v>20633</v>
      </c>
      <c r="C26" s="116" t="s">
        <v>232</v>
      </c>
      <c r="D26" s="40" t="str">
        <f>_xll.BDP(C26,$D$10)</f>
        <v>AUD</v>
      </c>
      <c r="E26" s="40" t="s">
        <v>465</v>
      </c>
      <c r="F26" s="61">
        <f>_xll.BDP(C26,$F$10)</f>
        <v>26.85</v>
      </c>
      <c r="G26" s="61">
        <f>_xll.BDP(C26,$G$10)</f>
        <v>26.54</v>
      </c>
      <c r="H26" s="62">
        <f t="shared" si="0"/>
        <v>-0.31000000000000227</v>
      </c>
      <c r="I26" s="69">
        <f t="shared" si="1"/>
        <v>-1.1545623836126713</v>
      </c>
      <c r="J26" s="23">
        <v>-61600</v>
      </c>
      <c r="K26" s="45" t="str">
        <f>CONCATENATE(D804,D26, " Curncy")</f>
        <v>EURAUD Curncy</v>
      </c>
      <c r="L26" s="45">
        <f>IF(D26 = D804,1,_xll.BDP(K26,$L$10))</f>
        <v>1</v>
      </c>
      <c r="M26" s="63">
        <f>IF(D26 = D804,1,_xll.BDP(K26,$M$10)*L26)</f>
        <v>1.6006</v>
      </c>
      <c r="N26" s="327">
        <f t="shared" si="2"/>
        <v>11930.526052730313</v>
      </c>
      <c r="O26" s="133">
        <f>N26 / AA740</f>
        <v>7.704354545482241E-5</v>
      </c>
      <c r="P26" s="275">
        <f>N26 / AA804</f>
        <v>7.0901587716370001E-5</v>
      </c>
      <c r="Q26" s="64">
        <f t="shared" si="3"/>
        <v>-1021406.9723853555</v>
      </c>
      <c r="R26" s="10">
        <f>Q26 / AA740*100</f>
        <v>-0.65959216011966837</v>
      </c>
      <c r="S26" s="10">
        <f>Q26 / AA804*100</f>
        <v>-0.60700907677175686</v>
      </c>
      <c r="T26" s="288">
        <f t="shared" si="4"/>
        <v>-0.65959216011966837</v>
      </c>
      <c r="U26" s="127">
        <f t="shared" si="5"/>
        <v>0</v>
      </c>
      <c r="V26" s="30">
        <f t="shared" si="6"/>
        <v>1</v>
      </c>
      <c r="W26" s="40">
        <v>0</v>
      </c>
      <c r="X26" s="40">
        <v>1</v>
      </c>
      <c r="Y26" s="119">
        <f t="shared" si="7"/>
        <v>7.704354545482241E-5</v>
      </c>
      <c r="Z26" s="119">
        <f t="shared" si="8"/>
        <v>0</v>
      </c>
      <c r="AA26" s="168"/>
      <c r="AB26" s="150">
        <f>_xll.BDH(C26,$AB$10,$D$1,$D$1)</f>
        <v>26.81</v>
      </c>
      <c r="AC26" s="148">
        <f t="shared" si="9"/>
        <v>4.00000000000027E-2</v>
      </c>
      <c r="AD26" s="137">
        <f t="shared" si="10"/>
        <v>0.14919806042522454</v>
      </c>
      <c r="AE26" s="136">
        <v>-61600</v>
      </c>
      <c r="AF26" s="138">
        <f>IF(D26 = D804,1,_xll.BDP(K26,$AF$10)*L26)</f>
        <v>1.59415</v>
      </c>
      <c r="AG26" s="160">
        <f>AC26*AE26*V26/AF26 / AI740</f>
        <v>-1.0005779154438561E-5</v>
      </c>
      <c r="AH26" s="160">
        <f>AC26*AE26*V26/AF26 / AI804</f>
        <v>-9.2050156028653852E-6</v>
      </c>
      <c r="AI26" s="171"/>
      <c r="AJ26" s="162"/>
      <c r="AK26" s="144"/>
    </row>
    <row r="27" spans="1:37" s="40" customFormat="1" x14ac:dyDescent="0.2">
      <c r="A27" s="42" t="s">
        <v>290</v>
      </c>
      <c r="B27" s="58"/>
      <c r="C27" s="44"/>
      <c r="D27" s="42"/>
      <c r="E27" s="44" t="s">
        <v>231</v>
      </c>
      <c r="F27" s="65"/>
      <c r="G27" s="65"/>
      <c r="H27" s="66"/>
      <c r="I27" s="70"/>
      <c r="J27" s="37"/>
      <c r="K27" s="46"/>
      <c r="L27" s="46"/>
      <c r="M27" s="67"/>
      <c r="N27" s="267">
        <f t="shared" ref="N27:U27" si="11" xml:space="preserve"> SUM(N13:N26)</f>
        <v>181954.2671498186</v>
      </c>
      <c r="O27" s="227">
        <f t="shared" si="11"/>
        <v>1.1750028280310258E-3</v>
      </c>
      <c r="P27" s="276">
        <f t="shared" si="11"/>
        <v>1.0813308965314497E-3</v>
      </c>
      <c r="Q27" s="233">
        <f t="shared" si="11"/>
        <v>-4487539.6726227673</v>
      </c>
      <c r="R27" s="38" t="s">
        <v>1445</v>
      </c>
      <c r="S27" s="234">
        <f t="shared" si="11"/>
        <v>-2.6668873302224512</v>
      </c>
      <c r="T27" s="289">
        <f t="shared" si="11"/>
        <v>-6.2239064974115967</v>
      </c>
      <c r="U27" s="128">
        <f t="shared" si="11"/>
        <v>3.3259960010935488</v>
      </c>
      <c r="V27" s="35"/>
      <c r="W27" s="42"/>
      <c r="X27" s="65"/>
      <c r="Y27" s="71">
        <f xml:space="preserve"> SUM(Y13:Y26)</f>
        <v>1.2331001811180305E-3</v>
      </c>
      <c r="Z27" s="71">
        <f xml:space="preserve"> SUM(Z13:Z26)</f>
        <v>0</v>
      </c>
      <c r="AA27" s="180"/>
      <c r="AB27" s="140"/>
      <c r="AC27" s="149"/>
      <c r="AD27" s="139"/>
      <c r="AE27" s="140"/>
      <c r="AF27" s="145"/>
      <c r="AG27" s="161">
        <f xml:space="preserve"> SUM(AG13:AG26)</f>
        <v>9.1303729677059866E-5</v>
      </c>
      <c r="AH27" s="236">
        <f xml:space="preserve"> SUM(AH13:AH26)</f>
        <v>8.3996682647579198E-5</v>
      </c>
      <c r="AI27" s="181"/>
      <c r="AJ27" s="162"/>
      <c r="AK27" s="144"/>
    </row>
    <row r="28" spans="1:37" s="40" customFormat="1" ht="12" customHeight="1" x14ac:dyDescent="0.2">
      <c r="A28" s="17"/>
      <c r="B28" s="48"/>
      <c r="C28" s="195"/>
      <c r="D28" s="17"/>
      <c r="E28" s="17"/>
      <c r="F28" s="198"/>
      <c r="G28" s="198"/>
      <c r="H28" s="199"/>
      <c r="I28" s="200"/>
      <c r="J28" s="26"/>
      <c r="K28" s="48"/>
      <c r="L28" s="48"/>
      <c r="M28" s="201"/>
      <c r="N28" s="265"/>
      <c r="O28" s="133"/>
      <c r="P28" s="275"/>
      <c r="Q28" s="209"/>
      <c r="R28" s="51"/>
      <c r="S28" s="51"/>
      <c r="T28" s="288"/>
      <c r="U28" s="127"/>
      <c r="V28" s="33"/>
      <c r="W28" s="17"/>
      <c r="X28" s="198"/>
      <c r="Y28" s="210"/>
      <c r="Z28" s="210"/>
      <c r="AA28" s="204"/>
      <c r="AB28" s="205"/>
      <c r="AC28" s="205"/>
      <c r="AD28" s="206"/>
      <c r="AE28" s="205"/>
      <c r="AF28" s="207"/>
      <c r="AG28" s="160"/>
      <c r="AH28" s="160"/>
      <c r="AI28" s="171"/>
      <c r="AJ28" s="162"/>
      <c r="AK28" s="144"/>
    </row>
    <row r="29" spans="1:37" s="40" customFormat="1" ht="12" customHeight="1" x14ac:dyDescent="0.2">
      <c r="A29" s="17"/>
      <c r="B29" s="48">
        <v>3338</v>
      </c>
      <c r="C29" s="195" t="s">
        <v>554</v>
      </c>
      <c r="D29" s="17" t="str">
        <f>_xll.BDP(C29,$D$10)</f>
        <v>EUR</v>
      </c>
      <c r="E29" s="17" t="s">
        <v>574</v>
      </c>
      <c r="F29" s="198">
        <f>_xll.BDP(C29,$F$10)</f>
        <v>30.55</v>
      </c>
      <c r="G29" s="198">
        <f>_xll.BDP(C29,$G$10)</f>
        <v>29.98</v>
      </c>
      <c r="H29" s="199">
        <f>IF(OR(G29="#N/A N/A",F29="#N/A N/A"),0,  G29 - F29)</f>
        <v>-0.57000000000000028</v>
      </c>
      <c r="I29" s="200">
        <f>IF(OR(F29=0,F29="#N/A N/A"),0,H29 / F29*100)</f>
        <v>-1.8657937806873988</v>
      </c>
      <c r="J29" s="26">
        <v>0</v>
      </c>
      <c r="K29" s="48" t="str">
        <f>CONCATENATE(D804,D29, " Curncy")</f>
        <v>EUREUR Curncy</v>
      </c>
      <c r="L29" s="48">
        <f>IF(D29 = D804,1,_xll.BDP(K29,$L$10))</f>
        <v>1</v>
      </c>
      <c r="M29" s="201">
        <f>IF(D29 = D804,1,_xll.BDP(K29,$M$10)*L29)</f>
        <v>1</v>
      </c>
      <c r="N29" s="265">
        <f>H29*J29*V29/M29</f>
        <v>0</v>
      </c>
      <c r="O29" s="133">
        <f>N29 / AA740</f>
        <v>0</v>
      </c>
      <c r="P29" s="275">
        <f>N29 / AA804</f>
        <v>0</v>
      </c>
      <c r="Q29" s="209">
        <f>G29*J29*V29/M29</f>
        <v>0</v>
      </c>
      <c r="R29" s="51">
        <f>Q29 / AA740*100</f>
        <v>0</v>
      </c>
      <c r="S29" s="51">
        <f>Q29 / AA804*100</f>
        <v>0</v>
      </c>
      <c r="T29" s="288">
        <f>IF(R29&lt;0,R29,0)</f>
        <v>0</v>
      </c>
      <c r="U29" s="127">
        <f>IF(R29&gt;0,R29,0)</f>
        <v>0</v>
      </c>
      <c r="V29" s="33">
        <f>IF(EXACT(D29,UPPER(D29)),1,0.01)/X29</f>
        <v>1</v>
      </c>
      <c r="W29" s="17">
        <v>0</v>
      </c>
      <c r="X29" s="198">
        <v>1</v>
      </c>
      <c r="Y29" s="210">
        <f>IF(AND(R29&lt;0,O29&gt;0),O29,0)</f>
        <v>0</v>
      </c>
      <c r="Z29" s="210">
        <f>IF(AND(R29&gt;0,O29&gt;0),O29,0)</f>
        <v>0</v>
      </c>
      <c r="AA29" s="204"/>
      <c r="AB29" s="205">
        <f>_xll.BDH(C29,$AB$10,$D$1,$D$1)</f>
        <v>32.5</v>
      </c>
      <c r="AC29" s="205">
        <f>IF(OR(F29="#N/A N/A",AB29="#N/A N/A"),0,  F29 - AB29)</f>
        <v>-1.9499999999999993</v>
      </c>
      <c r="AD29" s="206">
        <f>IF(OR(AB29=0,AB29="#N/A N/A"),0,AC29 / AB29*100)</f>
        <v>-5.9999999999999973</v>
      </c>
      <c r="AE29" s="205">
        <v>0</v>
      </c>
      <c r="AF29" s="207">
        <f>IF(D29 = D804,1,_xll.BDP(K29,$AF$10)*L29)</f>
        <v>1</v>
      </c>
      <c r="AG29" s="160">
        <f>AC29*AE29*V29/AF29 / AI740</f>
        <v>0</v>
      </c>
      <c r="AH29" s="160">
        <f>AC29*AE29*V29/AF29 / AI804</f>
        <v>0</v>
      </c>
      <c r="AI29" s="171"/>
      <c r="AJ29" s="162"/>
      <c r="AK29" s="144"/>
    </row>
    <row r="30" spans="1:37" s="40" customFormat="1" ht="12" customHeight="1" x14ac:dyDescent="0.2">
      <c r="A30" s="17"/>
      <c r="B30" s="48">
        <v>2617</v>
      </c>
      <c r="C30" s="195" t="s">
        <v>555</v>
      </c>
      <c r="D30" s="17" t="str">
        <f>_xll.BDP(C30,$D$10)</f>
        <v>EUR</v>
      </c>
      <c r="E30" s="17" t="s">
        <v>575</v>
      </c>
      <c r="F30" s="198">
        <f>_xll.BDP(C30,$F$10)</f>
        <v>20.32</v>
      </c>
      <c r="G30" s="198">
        <f>_xll.BDP(C30,$G$10)</f>
        <v>20.440000000000001</v>
      </c>
      <c r="H30" s="199">
        <f>IF(OR(G30="#N/A N/A",F30="#N/A N/A"),0,  G30 - F30)</f>
        <v>0.12000000000000099</v>
      </c>
      <c r="I30" s="200">
        <f>IF(OR(F30=0,F30="#N/A N/A"),0,H30 / F30*100)</f>
        <v>0.59055118110236704</v>
      </c>
      <c r="J30" s="26">
        <v>0</v>
      </c>
      <c r="K30" s="48" t="str">
        <f>CONCATENATE(D804,D30, " Curncy")</f>
        <v>EUREUR Curncy</v>
      </c>
      <c r="L30" s="48">
        <f>IF(D30 = D804,1,_xll.BDP(K30,$L$10))</f>
        <v>1</v>
      </c>
      <c r="M30" s="201">
        <f>IF(D30 = D804,1,_xll.BDP(K30,$M$10)*L30)</f>
        <v>1</v>
      </c>
      <c r="N30" s="265">
        <f>H30*J30*V30/M30</f>
        <v>0</v>
      </c>
      <c r="O30" s="133">
        <f>N30 / AA740</f>
        <v>0</v>
      </c>
      <c r="P30" s="275">
        <f>N30 / AA804</f>
        <v>0</v>
      </c>
      <c r="Q30" s="209">
        <f>G30*J30*V30/M30</f>
        <v>0</v>
      </c>
      <c r="R30" s="51">
        <f>Q30 / AA740*100</f>
        <v>0</v>
      </c>
      <c r="S30" s="51">
        <f>Q30 / AA804*100</f>
        <v>0</v>
      </c>
      <c r="T30" s="288">
        <f>IF(R30&lt;0,R30,0)</f>
        <v>0</v>
      </c>
      <c r="U30" s="127">
        <f>IF(R30&gt;0,R30,0)</f>
        <v>0</v>
      </c>
      <c r="V30" s="33">
        <f>IF(EXACT(D30,UPPER(D30)),1,0.01)/X30</f>
        <v>1</v>
      </c>
      <c r="W30" s="17">
        <v>0</v>
      </c>
      <c r="X30" s="198">
        <v>1</v>
      </c>
      <c r="Y30" s="210">
        <f>IF(AND(R30&lt;0,O30&gt;0),O30,0)</f>
        <v>0</v>
      </c>
      <c r="Z30" s="210">
        <f>IF(AND(R30&gt;0,O30&gt;0),O30,0)</f>
        <v>0</v>
      </c>
      <c r="AA30" s="204"/>
      <c r="AB30" s="205">
        <f>_xll.BDH(C30,$AB$10,$D$1,$D$1)</f>
        <v>21.56</v>
      </c>
      <c r="AC30" s="205">
        <f>IF(OR(F30="#N/A N/A",AB30="#N/A N/A"),0,  F30 - AB30)</f>
        <v>-1.2399999999999984</v>
      </c>
      <c r="AD30" s="206">
        <f>IF(OR(AB30=0,AB30="#N/A N/A"),0,AC30 / AB30*100)</f>
        <v>-5.7513914656771732</v>
      </c>
      <c r="AE30" s="205">
        <v>0</v>
      </c>
      <c r="AF30" s="207">
        <f>IF(D30 = D804,1,_xll.BDP(K30,$AF$10)*L30)</f>
        <v>1</v>
      </c>
      <c r="AG30" s="160">
        <f>AC30*AE30*V30/AF30 / AI740</f>
        <v>0</v>
      </c>
      <c r="AH30" s="160">
        <f>AC30*AE30*V30/AF30 / AI804</f>
        <v>0</v>
      </c>
      <c r="AI30" s="171"/>
      <c r="AJ30" s="162"/>
      <c r="AK30" s="144"/>
    </row>
    <row r="31" spans="1:37" s="40" customFormat="1" ht="12" customHeight="1" x14ac:dyDescent="0.2">
      <c r="A31" s="219" t="s">
        <v>572</v>
      </c>
      <c r="B31" s="220"/>
      <c r="C31" s="221"/>
      <c r="D31" s="219"/>
      <c r="E31" s="221" t="s">
        <v>573</v>
      </c>
      <c r="F31" s="222"/>
      <c r="G31" s="222"/>
      <c r="H31" s="223"/>
      <c r="I31" s="224"/>
      <c r="J31" s="225"/>
      <c r="K31" s="220"/>
      <c r="L31" s="220"/>
      <c r="M31" s="226"/>
      <c r="N31" s="267">
        <f t="shared" ref="N31:U31" si="12" xml:space="preserve"> SUM(N28:N30)</f>
        <v>0</v>
      </c>
      <c r="O31" s="227">
        <f t="shared" si="12"/>
        <v>0</v>
      </c>
      <c r="P31" s="276">
        <f t="shared" si="12"/>
        <v>0</v>
      </c>
      <c r="Q31" s="233">
        <f t="shared" si="12"/>
        <v>0</v>
      </c>
      <c r="R31" s="234">
        <f t="shared" si="12"/>
        <v>0</v>
      </c>
      <c r="S31" s="234">
        <f t="shared" si="12"/>
        <v>0</v>
      </c>
      <c r="T31" s="289">
        <f t="shared" si="12"/>
        <v>0</v>
      </c>
      <c r="U31" s="128">
        <f t="shared" si="12"/>
        <v>0</v>
      </c>
      <c r="V31" s="228"/>
      <c r="W31" s="219"/>
      <c r="X31" s="222"/>
      <c r="Y31" s="235">
        <f xml:space="preserve"> SUM(Y28:Y30)</f>
        <v>0</v>
      </c>
      <c r="Z31" s="235">
        <f xml:space="preserve"> SUM(Z28:Z30)</f>
        <v>0</v>
      </c>
      <c r="AA31" s="229"/>
      <c r="AB31" s="230"/>
      <c r="AC31" s="230"/>
      <c r="AD31" s="231"/>
      <c r="AE31" s="230"/>
      <c r="AF31" s="232"/>
      <c r="AG31" s="236">
        <f xml:space="preserve"> SUM(AG28:AG30)</f>
        <v>0</v>
      </c>
      <c r="AH31" s="236">
        <f xml:space="preserve"> SUM(AH28:AH30)</f>
        <v>0</v>
      </c>
      <c r="AI31" s="181"/>
      <c r="AJ31" s="162"/>
      <c r="AK31" s="144"/>
    </row>
    <row r="32" spans="1:37" s="40" customFormat="1" x14ac:dyDescent="0.2">
      <c r="B32" s="45"/>
      <c r="C32" s="116"/>
      <c r="F32" s="61"/>
      <c r="G32" s="61"/>
      <c r="H32" s="62"/>
      <c r="I32" s="69"/>
      <c r="J32" s="23"/>
      <c r="K32" s="45"/>
      <c r="L32" s="45"/>
      <c r="M32" s="63"/>
      <c r="N32" s="265"/>
      <c r="O32" s="133"/>
      <c r="P32" s="275"/>
      <c r="Q32" s="64"/>
      <c r="R32" s="10"/>
      <c r="S32" s="10"/>
      <c r="T32" s="288"/>
      <c r="U32" s="127"/>
      <c r="V32" s="30"/>
      <c r="Y32" s="119"/>
      <c r="Z32" s="119"/>
      <c r="AA32" s="168"/>
      <c r="AB32" s="150"/>
      <c r="AC32" s="148"/>
      <c r="AD32" s="137"/>
      <c r="AE32" s="136"/>
      <c r="AF32" s="138"/>
      <c r="AG32" s="160"/>
      <c r="AH32" s="160"/>
      <c r="AI32" s="171"/>
      <c r="AJ32" s="162"/>
      <c r="AK32" s="144"/>
    </row>
    <row r="33" spans="1:37" s="40" customFormat="1" ht="12" customHeight="1" x14ac:dyDescent="0.2">
      <c r="B33" s="45">
        <v>58</v>
      </c>
      <c r="C33" s="116" t="s">
        <v>539</v>
      </c>
      <c r="D33" s="40" t="str">
        <f>_xll.BDP(C33,$D$10)</f>
        <v>EUR</v>
      </c>
      <c r="E33" s="40" t="s">
        <v>1391</v>
      </c>
      <c r="F33" s="61">
        <f>_xll.BDP(C33,$F$10)</f>
        <v>3.012</v>
      </c>
      <c r="G33" s="61">
        <f>_xll.BDP(C33,$G$10)</f>
        <v>3.0139999999999998</v>
      </c>
      <c r="H33" s="62">
        <f t="shared" ref="H33:H39" si="13">IF(OR(G33="#N/A N/A",F33="#N/A N/A"),0,  G33 - F33)</f>
        <v>1.9999999999997797E-3</v>
      </c>
      <c r="I33" s="69">
        <f t="shared" ref="I33:I39" si="14">IF(OR(F33=0,F33="#N/A N/A"),0,H33 / F33*100)</f>
        <v>6.6401062416991355E-2</v>
      </c>
      <c r="J33" s="23">
        <v>0</v>
      </c>
      <c r="K33" s="45" t="str">
        <f>CONCATENATE(D804,D33, " Curncy")</f>
        <v>EUREUR Curncy</v>
      </c>
      <c r="L33" s="45">
        <f>IF(D33 = D804,1,_xll.BDP(K33,$L$10))</f>
        <v>1</v>
      </c>
      <c r="M33" s="63">
        <f>IF(D33 = D804,1,_xll.BDP(K33,$M$10)*L33)</f>
        <v>1</v>
      </c>
      <c r="N33" s="265">
        <f t="shared" ref="N33:N39" si="15">H33*J33*V33/M33</f>
        <v>0</v>
      </c>
      <c r="O33" s="133">
        <f>N33 / AA740</f>
        <v>0</v>
      </c>
      <c r="P33" s="275">
        <f>N33 / AA804</f>
        <v>0</v>
      </c>
      <c r="Q33" s="64">
        <f t="shared" ref="Q33:Q39" si="16">G33*J33*V33/M33</f>
        <v>0</v>
      </c>
      <c r="R33" s="10">
        <f>Q33 / AA740*100</f>
        <v>0</v>
      </c>
      <c r="S33" s="10">
        <f>Q33 / AA804*100</f>
        <v>0</v>
      </c>
      <c r="T33" s="288">
        <f t="shared" ref="T33:T39" si="17">IF(R33&lt;0,R33,0)</f>
        <v>0</v>
      </c>
      <c r="U33" s="127">
        <f t="shared" ref="U33:U39" si="18">IF(R33&gt;0,R33,0)</f>
        <v>0</v>
      </c>
      <c r="V33" s="30">
        <f t="shared" ref="V33:V39" si="19">IF(EXACT(D33,UPPER(D33)),1,0.01)/X33</f>
        <v>1</v>
      </c>
      <c r="W33" s="40">
        <v>0</v>
      </c>
      <c r="X33" s="40">
        <v>1</v>
      </c>
      <c r="Y33" s="119">
        <f t="shared" ref="Y33:Y39" si="20">IF(AND(R33&lt;0,O33&gt;0),O33,0)</f>
        <v>0</v>
      </c>
      <c r="Z33" s="119">
        <f t="shared" ref="Z33:Z39" si="21">IF(AND(R33&gt;0,O33&gt;0),O33,0)</f>
        <v>0</v>
      </c>
      <c r="AA33" s="168"/>
      <c r="AB33" s="150">
        <f>_xll.BDH(C33,$AB$10,$D$1,$D$1)</f>
        <v>3.8479999999999999</v>
      </c>
      <c r="AC33" s="148">
        <f t="shared" ref="AC33:AC39" si="22">IF(OR(F33="#N/A N/A",AB33="#N/A N/A"),0,  F33 - AB33)</f>
        <v>-0.83599999999999985</v>
      </c>
      <c r="AD33" s="137">
        <f t="shared" ref="AD33:AD39" si="23">IF(OR(AB33=0,AB33="#N/A N/A"),0,AC33 / AB33*100)</f>
        <v>-21.725571725571722</v>
      </c>
      <c r="AE33" s="136">
        <v>0</v>
      </c>
      <c r="AF33" s="138">
        <f>IF(D33 = D804,1,_xll.BDP(K33,$AF$10)*L33)</f>
        <v>1</v>
      </c>
      <c r="AG33" s="160">
        <f>AC33*AE33*V33/AF33 / AI740</f>
        <v>0</v>
      </c>
      <c r="AH33" s="160">
        <f>AC33*AE33*V33/AF33 / AI804</f>
        <v>0</v>
      </c>
      <c r="AI33" s="171"/>
      <c r="AJ33" s="162"/>
      <c r="AK33" s="144"/>
    </row>
    <row r="34" spans="1:37" s="40" customFormat="1" x14ac:dyDescent="0.2">
      <c r="B34" s="45">
        <v>2096</v>
      </c>
      <c r="C34" s="116" t="s">
        <v>230</v>
      </c>
      <c r="D34" s="40" t="str">
        <f>_xll.BDP(C34,$D$10)</f>
        <v>EUR</v>
      </c>
      <c r="E34" s="40" t="s">
        <v>360</v>
      </c>
      <c r="F34" s="61">
        <f>_xll.BDP(C34,$F$10)</f>
        <v>89.09</v>
      </c>
      <c r="G34" s="61">
        <f>_xll.BDP(C34,$G$10)</f>
        <v>87.28</v>
      </c>
      <c r="H34" s="62">
        <f t="shared" si="13"/>
        <v>-1.8100000000000023</v>
      </c>
      <c r="I34" s="69">
        <f t="shared" si="14"/>
        <v>-2.0316533842182087</v>
      </c>
      <c r="J34" s="23">
        <v>-17500</v>
      </c>
      <c r="K34" s="45" t="str">
        <f>CONCATENATE(D804,D34, " Curncy")</f>
        <v>EUREUR Curncy</v>
      </c>
      <c r="L34" s="45">
        <f>IF(D34 = D804,1,_xll.BDP(K34,$L$10))</f>
        <v>1</v>
      </c>
      <c r="M34" s="63">
        <f>IF(D34 = D804,1,_xll.BDP(K34,$M$10)*L34)</f>
        <v>1</v>
      </c>
      <c r="N34" s="265">
        <f t="shared" si="15"/>
        <v>31675.00000000004</v>
      </c>
      <c r="O34" s="133">
        <f>N34 / AA740</f>
        <v>2.0454708296144454E-4</v>
      </c>
      <c r="P34" s="275">
        <f>N34 / AA804</f>
        <v>1.882404665972015E-4</v>
      </c>
      <c r="Q34" s="64">
        <f t="shared" si="16"/>
        <v>-1527400</v>
      </c>
      <c r="R34" s="10">
        <f>Q34 / AA740*100</f>
        <v>-0.98634637573894246</v>
      </c>
      <c r="S34" s="10">
        <f>Q34 / AA804*100</f>
        <v>-0.90771424997810657</v>
      </c>
      <c r="T34" s="288">
        <f t="shared" si="17"/>
        <v>-0.98634637573894246</v>
      </c>
      <c r="U34" s="127">
        <f t="shared" si="18"/>
        <v>0</v>
      </c>
      <c r="V34" s="30">
        <f t="shared" si="19"/>
        <v>1</v>
      </c>
      <c r="W34" s="40">
        <v>0</v>
      </c>
      <c r="X34" s="40">
        <v>1</v>
      </c>
      <c r="Y34" s="119">
        <f t="shared" si="20"/>
        <v>2.0454708296144454E-4</v>
      </c>
      <c r="Z34" s="119">
        <f t="shared" si="21"/>
        <v>0</v>
      </c>
      <c r="AA34" s="168"/>
      <c r="AB34" s="150">
        <f>_xll.BDH(C34,$AB$10,$D$1,$D$1)</f>
        <v>93.45</v>
      </c>
      <c r="AC34" s="148">
        <f t="shared" si="22"/>
        <v>-4.3599999999999994</v>
      </c>
      <c r="AD34" s="137">
        <f t="shared" si="23"/>
        <v>-4.6655965757089346</v>
      </c>
      <c r="AE34" s="136">
        <v>-17500</v>
      </c>
      <c r="AF34" s="138">
        <f>IF(D34 = D804,1,_xll.BDP(K34,$AF$10)*L34)</f>
        <v>1</v>
      </c>
      <c r="AG34" s="160">
        <f>AC34*AE34*V34/AF34 / AI740</f>
        <v>4.939283237091305E-4</v>
      </c>
      <c r="AH34" s="160">
        <f>AC34*AE34*V34/AF34 / AI804</f>
        <v>4.5439918833535444E-4</v>
      </c>
      <c r="AI34" s="171"/>
      <c r="AJ34" s="162"/>
      <c r="AK34" s="144"/>
    </row>
    <row r="35" spans="1:37" s="40" customFormat="1" x14ac:dyDescent="0.2">
      <c r="B35" s="45">
        <v>6347</v>
      </c>
      <c r="C35" s="116" t="s">
        <v>540</v>
      </c>
      <c r="D35" s="40" t="str">
        <f>_xll.BDP(C35,$D$10)</f>
        <v>EUR</v>
      </c>
      <c r="E35" s="40" t="s">
        <v>544</v>
      </c>
      <c r="F35" s="61">
        <f>_xll.BDP(C35,$F$10)</f>
        <v>44.01</v>
      </c>
      <c r="G35" s="61">
        <f>_xll.BDP(C35,$G$10)</f>
        <v>43.88</v>
      </c>
      <c r="H35" s="62">
        <f t="shared" si="13"/>
        <v>-0.12999999999999545</v>
      </c>
      <c r="I35" s="69">
        <f t="shared" si="14"/>
        <v>-0.29538741195181883</v>
      </c>
      <c r="J35" s="23">
        <v>0</v>
      </c>
      <c r="K35" s="45" t="str">
        <f>CONCATENATE(D804,D35, " Curncy")</f>
        <v>EUREUR Curncy</v>
      </c>
      <c r="L35" s="45">
        <f>IF(D35 = D804,1,_xll.BDP(K35,$L$10))</f>
        <v>1</v>
      </c>
      <c r="M35" s="63">
        <f>IF(D35 = D804,1,_xll.BDP(K35,$M$10)*L35)</f>
        <v>1</v>
      </c>
      <c r="N35" s="265">
        <f t="shared" si="15"/>
        <v>0</v>
      </c>
      <c r="O35" s="133">
        <f>N35 / AA740</f>
        <v>0</v>
      </c>
      <c r="P35" s="275">
        <f>N35 / AA804</f>
        <v>0</v>
      </c>
      <c r="Q35" s="64">
        <f t="shared" si="16"/>
        <v>0</v>
      </c>
      <c r="R35" s="10">
        <f>Q35 / AA740*100</f>
        <v>0</v>
      </c>
      <c r="S35" s="10">
        <f>Q35 / AA804*100</f>
        <v>0</v>
      </c>
      <c r="T35" s="288">
        <f t="shared" si="17"/>
        <v>0</v>
      </c>
      <c r="U35" s="127">
        <f t="shared" si="18"/>
        <v>0</v>
      </c>
      <c r="V35" s="30">
        <f t="shared" si="19"/>
        <v>1</v>
      </c>
      <c r="W35" s="40">
        <v>0</v>
      </c>
      <c r="X35" s="40">
        <v>1</v>
      </c>
      <c r="Y35" s="119">
        <f t="shared" si="20"/>
        <v>0</v>
      </c>
      <c r="Z35" s="119">
        <f t="shared" si="21"/>
        <v>0</v>
      </c>
      <c r="AA35" s="168"/>
      <c r="AB35" s="150">
        <f>_xll.BDH(C35,$AB$10,$D$1,$D$1)</f>
        <v>44.13</v>
      </c>
      <c r="AC35" s="148">
        <f t="shared" si="22"/>
        <v>-0.12000000000000455</v>
      </c>
      <c r="AD35" s="137">
        <f t="shared" si="23"/>
        <v>-0.27192386131884105</v>
      </c>
      <c r="AE35" s="136">
        <v>0</v>
      </c>
      <c r="AF35" s="138">
        <f>IF(D35 = D804,1,_xll.BDP(K35,$AF$10)*L35)</f>
        <v>1</v>
      </c>
      <c r="AG35" s="160">
        <f>AC35*AE35*V35/AF35 / AI740</f>
        <v>0</v>
      </c>
      <c r="AH35" s="160">
        <f>AC35*AE35*V35/AF35 / AI804</f>
        <v>0</v>
      </c>
      <c r="AI35" s="171"/>
      <c r="AJ35" s="162"/>
      <c r="AK35" s="144"/>
    </row>
    <row r="36" spans="1:37" s="40" customFormat="1" x14ac:dyDescent="0.2">
      <c r="B36" s="45">
        <v>2018</v>
      </c>
      <c r="C36" s="116" t="s">
        <v>541</v>
      </c>
      <c r="D36" s="40" t="str">
        <f>_xll.BDP(C36,$D$10)</f>
        <v>EUR</v>
      </c>
      <c r="E36" s="40" t="s">
        <v>545</v>
      </c>
      <c r="F36" s="61">
        <f>_xll.BDP(C36,$F$10)</f>
        <v>9.26</v>
      </c>
      <c r="G36" s="61">
        <f>_xll.BDP(C36,$G$10)</f>
        <v>9</v>
      </c>
      <c r="H36" s="62">
        <f t="shared" si="13"/>
        <v>-0.25999999999999979</v>
      </c>
      <c r="I36" s="69">
        <f t="shared" si="14"/>
        <v>-2.8077753779697603</v>
      </c>
      <c r="J36" s="23">
        <v>0</v>
      </c>
      <c r="K36" s="45" t="str">
        <f>CONCATENATE(D804,D36, " Curncy")</f>
        <v>EUREUR Curncy</v>
      </c>
      <c r="L36" s="45">
        <f>IF(D36 = D804,1,_xll.BDP(K36,$L$10))</f>
        <v>1</v>
      </c>
      <c r="M36" s="63">
        <f>IF(D36 = D804,1,_xll.BDP(K36,$M$10)*L36)</f>
        <v>1</v>
      </c>
      <c r="N36" s="265">
        <f t="shared" si="15"/>
        <v>0</v>
      </c>
      <c r="O36" s="133">
        <f>N36 / AA740</f>
        <v>0</v>
      </c>
      <c r="P36" s="275">
        <f>N36 / AA804</f>
        <v>0</v>
      </c>
      <c r="Q36" s="64">
        <f t="shared" si="16"/>
        <v>0</v>
      </c>
      <c r="R36" s="10">
        <f>Q36 / AA740*100</f>
        <v>0</v>
      </c>
      <c r="S36" s="10">
        <f>Q36 / AA804*100</f>
        <v>0</v>
      </c>
      <c r="T36" s="288">
        <f t="shared" si="17"/>
        <v>0</v>
      </c>
      <c r="U36" s="127">
        <f t="shared" si="18"/>
        <v>0</v>
      </c>
      <c r="V36" s="30">
        <f t="shared" si="19"/>
        <v>1</v>
      </c>
      <c r="W36" s="40">
        <v>0</v>
      </c>
      <c r="X36" s="40">
        <v>1</v>
      </c>
      <c r="Y36" s="119">
        <f t="shared" si="20"/>
        <v>0</v>
      </c>
      <c r="Z36" s="119">
        <f t="shared" si="21"/>
        <v>0</v>
      </c>
      <c r="AA36" s="168"/>
      <c r="AB36" s="150">
        <f>_xll.BDH(C36,$AB$10,$D$1,$D$1)</f>
        <v>9.7200000000000006</v>
      </c>
      <c r="AC36" s="148">
        <f t="shared" si="22"/>
        <v>-0.46000000000000085</v>
      </c>
      <c r="AD36" s="137">
        <f t="shared" si="23"/>
        <v>-4.7325102880658516</v>
      </c>
      <c r="AE36" s="136">
        <v>0</v>
      </c>
      <c r="AF36" s="138">
        <f>IF(D36 = D804,1,_xll.BDP(K36,$AF$10)*L36)</f>
        <v>1</v>
      </c>
      <c r="AG36" s="160">
        <f>AC36*AE36*V36/AF36 / AI740</f>
        <v>0</v>
      </c>
      <c r="AH36" s="160">
        <f>AC36*AE36*V36/AF36 / AI804</f>
        <v>0</v>
      </c>
      <c r="AI36" s="171"/>
      <c r="AJ36" s="162"/>
      <c r="AK36" s="144"/>
    </row>
    <row r="37" spans="1:37" s="40" customFormat="1" x14ac:dyDescent="0.2">
      <c r="B37" s="45">
        <v>23509</v>
      </c>
      <c r="C37" s="116" t="s">
        <v>444</v>
      </c>
      <c r="D37" s="40" t="str">
        <f>_xll.BDP(C37,$D$10)</f>
        <v>EUR</v>
      </c>
      <c r="E37" s="40" t="s">
        <v>445</v>
      </c>
      <c r="F37" s="61">
        <f>_xll.BDP(C37,$F$10)</f>
        <v>20.9</v>
      </c>
      <c r="G37" s="61">
        <f>_xll.BDP(C37,$G$10)</f>
        <v>21.06</v>
      </c>
      <c r="H37" s="62">
        <f t="shared" si="13"/>
        <v>0.16000000000000014</v>
      </c>
      <c r="I37" s="69">
        <f t="shared" si="14"/>
        <v>0.76555023923445042</v>
      </c>
      <c r="J37" s="23">
        <v>-31600</v>
      </c>
      <c r="K37" s="45" t="str">
        <f>CONCATENATE(D804,D37, " Curncy")</f>
        <v>EUREUR Curncy</v>
      </c>
      <c r="L37" s="45">
        <f>IF(D37 = D804,1,_xll.BDP(K37,$L$10))</f>
        <v>1</v>
      </c>
      <c r="M37" s="63">
        <f>IF(D37 = D804,1,_xll.BDP(K37,$M$10)*L37)</f>
        <v>1</v>
      </c>
      <c r="N37" s="265">
        <f t="shared" si="15"/>
        <v>-5056.0000000000045</v>
      </c>
      <c r="O37" s="133">
        <f>N37 / AA740</f>
        <v>-3.2650041087705233E-5</v>
      </c>
      <c r="P37" s="275">
        <f>N37 / AA804</f>
        <v>-3.0047160193068682E-5</v>
      </c>
      <c r="Q37" s="64">
        <f t="shared" si="16"/>
        <v>-665496</v>
      </c>
      <c r="R37" s="10">
        <f>Q37 / AA740*100</f>
        <v>-0.42975616581691972</v>
      </c>
      <c r="S37" s="10">
        <f>Q37 / AA804*100</f>
        <v>-0.39549574604126614</v>
      </c>
      <c r="T37" s="288">
        <f t="shared" si="17"/>
        <v>-0.42975616581691972</v>
      </c>
      <c r="U37" s="127">
        <f t="shared" si="18"/>
        <v>0</v>
      </c>
      <c r="V37" s="30">
        <f t="shared" si="19"/>
        <v>1</v>
      </c>
      <c r="W37" s="40">
        <v>0</v>
      </c>
      <c r="X37" s="40">
        <v>1</v>
      </c>
      <c r="Y37" s="119">
        <f t="shared" si="20"/>
        <v>0</v>
      </c>
      <c r="Z37" s="119">
        <f t="shared" si="21"/>
        <v>0</v>
      </c>
      <c r="AA37" s="168"/>
      <c r="AB37" s="150">
        <f>_xll.BDH(C37,$AB$10,$D$1,$D$1)</f>
        <v>22.16</v>
      </c>
      <c r="AC37" s="148">
        <f t="shared" si="22"/>
        <v>-1.2600000000000016</v>
      </c>
      <c r="AD37" s="137">
        <f t="shared" si="23"/>
        <v>-5.6859205776173356</v>
      </c>
      <c r="AE37" s="136">
        <v>-31600</v>
      </c>
      <c r="AF37" s="138">
        <f>IF(D37 = D804,1,_xll.BDP(K37,$AF$10)*L37)</f>
        <v>1</v>
      </c>
      <c r="AG37" s="160">
        <f>AC37*AE37*V37/AF37 / AI740</f>
        <v>2.5774901883096683E-4</v>
      </c>
      <c r="AH37" s="160">
        <f>AC37*AE37*V37/AF37 / AI804</f>
        <v>2.3712133791298164E-4</v>
      </c>
      <c r="AI37" s="171"/>
      <c r="AJ37" s="162"/>
      <c r="AK37" s="144"/>
    </row>
    <row r="38" spans="1:37" s="40" customFormat="1" x14ac:dyDescent="0.2">
      <c r="B38" s="45">
        <v>279</v>
      </c>
      <c r="C38" s="116" t="s">
        <v>542</v>
      </c>
      <c r="D38" s="40" t="str">
        <f>_xll.BDP(C38,$D$10)</f>
        <v>EUR</v>
      </c>
      <c r="E38" s="40" t="s">
        <v>546</v>
      </c>
      <c r="F38" s="61">
        <f>_xll.BDP(C38,$F$10)</f>
        <v>114.3</v>
      </c>
      <c r="G38" s="61">
        <f>_xll.BDP(C38,$G$10)</f>
        <v>112.35</v>
      </c>
      <c r="H38" s="62">
        <f t="shared" si="13"/>
        <v>-1.9500000000000028</v>
      </c>
      <c r="I38" s="69">
        <f t="shared" si="14"/>
        <v>-1.7060367454068266</v>
      </c>
      <c r="J38" s="23">
        <v>0</v>
      </c>
      <c r="K38" s="45" t="str">
        <f>CONCATENATE(D804,D38, " Curncy")</f>
        <v>EUREUR Curncy</v>
      </c>
      <c r="L38" s="45">
        <f>IF(D38 = D804,1,_xll.BDP(K38,$L$10))</f>
        <v>1</v>
      </c>
      <c r="M38" s="63">
        <f>IF(D38 = D804,1,_xll.BDP(K38,$M$10)*L38)</f>
        <v>1</v>
      </c>
      <c r="N38" s="265">
        <f t="shared" si="15"/>
        <v>0</v>
      </c>
      <c r="O38" s="133">
        <f>N38 / AA740</f>
        <v>0</v>
      </c>
      <c r="P38" s="275">
        <f>N38 / AA804</f>
        <v>0</v>
      </c>
      <c r="Q38" s="64">
        <f t="shared" si="16"/>
        <v>0</v>
      </c>
      <c r="R38" s="10">
        <f>Q38 / AA740*100</f>
        <v>0</v>
      </c>
      <c r="S38" s="10">
        <f>Q38 / AA804*100</f>
        <v>0</v>
      </c>
      <c r="T38" s="288">
        <f t="shared" si="17"/>
        <v>0</v>
      </c>
      <c r="U38" s="127">
        <f t="shared" si="18"/>
        <v>0</v>
      </c>
      <c r="V38" s="30">
        <f t="shared" si="19"/>
        <v>1</v>
      </c>
      <c r="W38" s="40">
        <v>0</v>
      </c>
      <c r="X38" s="40">
        <v>1</v>
      </c>
      <c r="Y38" s="119">
        <f t="shared" si="20"/>
        <v>0</v>
      </c>
      <c r="Z38" s="119">
        <f t="shared" si="21"/>
        <v>0</v>
      </c>
      <c r="AA38" s="168"/>
      <c r="AB38" s="150">
        <f>_xll.BDH(C38,$AB$10,$D$1,$D$1)</f>
        <v>116.25</v>
      </c>
      <c r="AC38" s="148">
        <f t="shared" si="22"/>
        <v>-1.9500000000000028</v>
      </c>
      <c r="AD38" s="137">
        <f t="shared" si="23"/>
        <v>-1.677419354838712</v>
      </c>
      <c r="AE38" s="136">
        <v>0</v>
      </c>
      <c r="AF38" s="138">
        <f>IF(D38 = D804,1,_xll.BDP(K38,$AF$10)*L38)</f>
        <v>1</v>
      </c>
      <c r="AG38" s="160">
        <f>AC38*AE38*V38/AF38 / AI740</f>
        <v>0</v>
      </c>
      <c r="AH38" s="160">
        <f>AC38*AE38*V38/AF38 / AI804</f>
        <v>0</v>
      </c>
      <c r="AI38" s="171"/>
      <c r="AJ38" s="162"/>
      <c r="AK38" s="144"/>
    </row>
    <row r="39" spans="1:37" s="40" customFormat="1" x14ac:dyDescent="0.2">
      <c r="B39" s="45">
        <v>6898</v>
      </c>
      <c r="C39" s="116" t="s">
        <v>543</v>
      </c>
      <c r="D39" s="40" t="str">
        <f>_xll.BDP(C39,$D$10)</f>
        <v>EUR</v>
      </c>
      <c r="E39" s="40" t="s">
        <v>547</v>
      </c>
      <c r="F39" s="61">
        <f>_xll.BDP(C39,$F$10)</f>
        <v>65.92</v>
      </c>
      <c r="G39" s="61">
        <f>_xll.BDP(C39,$G$10)</f>
        <v>65.260000000000005</v>
      </c>
      <c r="H39" s="62">
        <f t="shared" si="13"/>
        <v>-0.65999999999999659</v>
      </c>
      <c r="I39" s="69">
        <f t="shared" si="14"/>
        <v>-1.0012135922330045</v>
      </c>
      <c r="J39" s="23">
        <v>0</v>
      </c>
      <c r="K39" s="45" t="str">
        <f>CONCATENATE(D804,D39, " Curncy")</f>
        <v>EUREUR Curncy</v>
      </c>
      <c r="L39" s="45">
        <f>IF(D39 = D804,1,_xll.BDP(K39,$L$10))</f>
        <v>1</v>
      </c>
      <c r="M39" s="63">
        <f>IF(D39 = D804,1,_xll.BDP(K39,$M$10)*L39)</f>
        <v>1</v>
      </c>
      <c r="N39" s="265">
        <f t="shared" si="15"/>
        <v>0</v>
      </c>
      <c r="O39" s="133">
        <f>N39 / AA740</f>
        <v>0</v>
      </c>
      <c r="P39" s="275">
        <f>N39 / AA804</f>
        <v>0</v>
      </c>
      <c r="Q39" s="64">
        <f t="shared" si="16"/>
        <v>0</v>
      </c>
      <c r="R39" s="10">
        <f>Q39 / AA740*100</f>
        <v>0</v>
      </c>
      <c r="S39" s="10">
        <f>Q39 / AA804*100</f>
        <v>0</v>
      </c>
      <c r="T39" s="288">
        <f t="shared" si="17"/>
        <v>0</v>
      </c>
      <c r="U39" s="127">
        <f t="shared" si="18"/>
        <v>0</v>
      </c>
      <c r="V39" s="30">
        <f t="shared" si="19"/>
        <v>1</v>
      </c>
      <c r="W39" s="40">
        <v>0</v>
      </c>
      <c r="X39" s="40">
        <v>1</v>
      </c>
      <c r="Y39" s="119">
        <f t="shared" si="20"/>
        <v>0</v>
      </c>
      <c r="Z39" s="119">
        <f t="shared" si="21"/>
        <v>0</v>
      </c>
      <c r="AA39" s="168"/>
      <c r="AB39" s="150">
        <f>_xll.BDH(C39,$AB$10,$D$1,$D$1)</f>
        <v>66.5</v>
      </c>
      <c r="AC39" s="148">
        <f t="shared" si="22"/>
        <v>-0.57999999999999829</v>
      </c>
      <c r="AD39" s="137">
        <f t="shared" si="23"/>
        <v>-0.87218045112781706</v>
      </c>
      <c r="AE39" s="136">
        <v>0</v>
      </c>
      <c r="AF39" s="138">
        <f>IF(D39 = D804,1,_xll.BDP(K39,$AF$10)*L39)</f>
        <v>1</v>
      </c>
      <c r="AG39" s="160">
        <f>AC39*AE39*V39/AF39 / AI740</f>
        <v>0</v>
      </c>
      <c r="AH39" s="160">
        <f>AC39*AE39*V39/AF39 / AI804</f>
        <v>0</v>
      </c>
      <c r="AI39" s="171"/>
      <c r="AJ39" s="162"/>
      <c r="AK39" s="144"/>
    </row>
    <row r="40" spans="1:37" s="40" customFormat="1" x14ac:dyDescent="0.2">
      <c r="A40" s="42" t="s">
        <v>291</v>
      </c>
      <c r="B40" s="58"/>
      <c r="C40" s="44"/>
      <c r="D40" s="42"/>
      <c r="E40" s="44" t="s">
        <v>229</v>
      </c>
      <c r="F40" s="65"/>
      <c r="G40" s="65"/>
      <c r="H40" s="66"/>
      <c r="I40" s="70"/>
      <c r="J40" s="37"/>
      <c r="K40" s="46"/>
      <c r="L40" s="46"/>
      <c r="M40" s="67"/>
      <c r="N40" s="267">
        <f t="shared" ref="N40:U40" si="24" xml:space="preserve"> SUM(N32:N39)</f>
        <v>26619.000000000036</v>
      </c>
      <c r="O40" s="227">
        <f t="shared" si="24"/>
        <v>1.718970418737393E-4</v>
      </c>
      <c r="P40" s="276">
        <f t="shared" si="24"/>
        <v>1.581933064041328E-4</v>
      </c>
      <c r="Q40" s="233">
        <f t="shared" si="24"/>
        <v>-2192896</v>
      </c>
      <c r="R40" s="38">
        <f t="shared" si="24"/>
        <v>-1.4161025415558621</v>
      </c>
      <c r="S40" s="234">
        <f t="shared" si="24"/>
        <v>-1.3032099960193726</v>
      </c>
      <c r="T40" s="289">
        <f t="shared" si="24"/>
        <v>-1.4161025415558621</v>
      </c>
      <c r="U40" s="128">
        <f t="shared" si="24"/>
        <v>0</v>
      </c>
      <c r="V40" s="35"/>
      <c r="W40" s="42"/>
      <c r="X40" s="42"/>
      <c r="Y40" s="71">
        <f xml:space="preserve"> SUM(Y32:Y39)</f>
        <v>2.0454708296144454E-4</v>
      </c>
      <c r="Z40" s="120">
        <f xml:space="preserve"> SUM(Z32:Z39)</f>
        <v>0</v>
      </c>
      <c r="AA40" s="180"/>
      <c r="AB40" s="140"/>
      <c r="AC40" s="149"/>
      <c r="AD40" s="139"/>
      <c r="AE40" s="140"/>
      <c r="AF40" s="145"/>
      <c r="AG40" s="161">
        <f xml:space="preserve"> SUM(AG32:AG39)</f>
        <v>7.5167734254009727E-4</v>
      </c>
      <c r="AH40" s="236">
        <f xml:space="preserve"> SUM(AH32:AH39)</f>
        <v>6.9152052624833608E-4</v>
      </c>
      <c r="AI40" s="181"/>
      <c r="AJ40" s="162"/>
      <c r="AK40" s="144"/>
    </row>
    <row r="41" spans="1:37" s="40" customFormat="1" x14ac:dyDescent="0.2">
      <c r="B41" s="45"/>
      <c r="C41" s="116"/>
      <c r="F41" s="61"/>
      <c r="G41" s="61"/>
      <c r="H41" s="62"/>
      <c r="I41" s="69"/>
      <c r="J41" s="23"/>
      <c r="K41" s="45"/>
      <c r="L41" s="45"/>
      <c r="M41" s="63"/>
      <c r="N41" s="265"/>
      <c r="O41" s="133"/>
      <c r="P41" s="275"/>
      <c r="Q41" s="64"/>
      <c r="R41" s="10"/>
      <c r="S41" s="10"/>
      <c r="T41" s="288"/>
      <c r="U41" s="127"/>
      <c r="V41" s="30"/>
      <c r="Y41" s="119"/>
      <c r="Z41" s="119"/>
      <c r="AA41" s="168"/>
      <c r="AB41" s="150"/>
      <c r="AC41" s="148"/>
      <c r="AD41" s="137"/>
      <c r="AE41" s="136"/>
      <c r="AF41" s="138"/>
      <c r="AG41" s="160"/>
      <c r="AH41" s="160"/>
      <c r="AI41" s="171"/>
      <c r="AJ41" s="162"/>
      <c r="AK41" s="144"/>
    </row>
    <row r="42" spans="1:37" s="40" customFormat="1" x14ac:dyDescent="0.2">
      <c r="B42" s="45">
        <v>1895</v>
      </c>
      <c r="C42" s="116" t="s">
        <v>228</v>
      </c>
      <c r="D42" s="40" t="str">
        <f>_xll.BDP(C42,$D$10)</f>
        <v>BRL</v>
      </c>
      <c r="E42" s="40" t="s">
        <v>466</v>
      </c>
      <c r="F42" s="61">
        <f>_xll.BDP(C42,$F$10)</f>
        <v>36.840000000000003</v>
      </c>
      <c r="G42" s="61">
        <f>_xll.BDP(C42,$G$10)</f>
        <v>36.909999999999997</v>
      </c>
      <c r="H42" s="62">
        <f>IF(OR(G42="#N/A N/A",F42="#N/A N/A"),0,  G42 - F42)</f>
        <v>6.9999999999993179E-2</v>
      </c>
      <c r="I42" s="69">
        <f>IF(OR(F42=0,F42="#N/A N/A"),0,H42 / F42*100)</f>
        <v>0.19001085776328222</v>
      </c>
      <c r="J42" s="23">
        <v>1205000</v>
      </c>
      <c r="K42" s="45" t="str">
        <f>CONCATENATE(D804,D42, " Curncy")</f>
        <v>EURBRL Curncy</v>
      </c>
      <c r="L42" s="45">
        <f>IF(D42 = D804,1,_xll.BDP(K42,$L$10))</f>
        <v>1</v>
      </c>
      <c r="M42" s="63">
        <f>IF(D42 = D804,1,_xll.BDP(K42,$M$10)*L42)</f>
        <v>4.0860000000000003</v>
      </c>
      <c r="N42" s="265">
        <f>H42*J42*V42/M42</f>
        <v>20643.66128242579</v>
      </c>
      <c r="O42" s="133">
        <f>N42 / AA740</f>
        <v>1.3331020353478463E-4</v>
      </c>
      <c r="P42" s="275">
        <f>N42 / AA804</f>
        <v>1.2268263400405394E-4</v>
      </c>
      <c r="Q42" s="64">
        <f>G42*J42*V42/M42</f>
        <v>10885107.684777286</v>
      </c>
      <c r="R42" s="10">
        <f>Q42 / AA740*100</f>
        <v>7.0292565892419709</v>
      </c>
      <c r="S42" s="10">
        <f>Q42 / AA804*100</f>
        <v>6.4688800301286733</v>
      </c>
      <c r="T42" s="288">
        <f>IF(R42&lt;0,R42,0)</f>
        <v>0</v>
      </c>
      <c r="U42" s="127">
        <f>IF(R42&gt;0,R42,0)</f>
        <v>7.0292565892419709</v>
      </c>
      <c r="V42" s="30">
        <f>IF(EXACT(D42,UPPER(D42)),1,0.01)/X42</f>
        <v>1</v>
      </c>
      <c r="W42" s="40">
        <v>0</v>
      </c>
      <c r="X42" s="40">
        <v>1</v>
      </c>
      <c r="Y42" s="119">
        <f>IF(AND(R42&lt;0,O42&gt;0),O42,0)</f>
        <v>0</v>
      </c>
      <c r="Z42" s="119">
        <f>IF(AND(R42&gt;0,O42&gt;0),O42,0)</f>
        <v>1.3331020353478463E-4</v>
      </c>
      <c r="AA42" s="168"/>
      <c r="AB42" s="150">
        <f>_xll.BDH(C42,$AB$10,$D$1,$D$1)</f>
        <v>35</v>
      </c>
      <c r="AC42" s="148">
        <f>IF(OR(F42="#N/A N/A",AB42="#N/A N/A"),0,  F42 - AB42)</f>
        <v>1.8400000000000034</v>
      </c>
      <c r="AD42" s="137">
        <f>IF(OR(AB42=0,AB42="#N/A N/A"),0,AC42 / AB42*100)</f>
        <v>5.2571428571428669</v>
      </c>
      <c r="AE42" s="136">
        <v>1205000</v>
      </c>
      <c r="AF42" s="138">
        <f>IF(D42 = D804,1,_xll.BDP(K42,$AF$10)*L42)</f>
        <v>4.0785</v>
      </c>
      <c r="AG42" s="160">
        <f>AC42*AE42*V42/AF42 / AI740</f>
        <v>3.5191987627087294E-3</v>
      </c>
      <c r="AH42" s="160">
        <f>AC42*AE42*V42/AF42 / AI804</f>
        <v>3.2375569178886305E-3</v>
      </c>
      <c r="AI42" s="171"/>
      <c r="AJ42" s="162"/>
      <c r="AK42" s="144"/>
    </row>
    <row r="43" spans="1:37" s="40" customFormat="1" ht="12" customHeight="1" x14ac:dyDescent="0.2">
      <c r="B43" s="45">
        <v>10230</v>
      </c>
      <c r="C43" s="116" t="s">
        <v>1071</v>
      </c>
      <c r="D43" s="40" t="str">
        <f>_xll.BDP(C43,$D$10)</f>
        <v>BRL</v>
      </c>
      <c r="E43" s="40" t="s">
        <v>1143</v>
      </c>
      <c r="F43" s="61">
        <f>_xll.BDP(C43,$F$10)</f>
        <v>41.93</v>
      </c>
      <c r="G43" s="61">
        <f>_xll.BDP(C43,$G$10)</f>
        <v>42.13</v>
      </c>
      <c r="H43" s="62">
        <f>IF(OR(G43="#N/A N/A",F43="#N/A N/A"),0,  G43 - F43)</f>
        <v>0.20000000000000284</v>
      </c>
      <c r="I43" s="69">
        <f>IF(OR(F43=0,F43="#N/A N/A"),0,H43 / F43*100)</f>
        <v>0.47698545194372244</v>
      </c>
      <c r="J43" s="23">
        <v>0</v>
      </c>
      <c r="K43" s="45" t="str">
        <f>CONCATENATE(D804,D43, " Curncy")</f>
        <v>EURBRL Curncy</v>
      </c>
      <c r="L43" s="45">
        <f>IF(D43 = D804,1,_xll.BDP(K43,$L$10))</f>
        <v>1</v>
      </c>
      <c r="M43" s="63">
        <f>IF(D43 = D804,1,_xll.BDP(K43,$M$10)*L43)</f>
        <v>4.0860000000000003</v>
      </c>
      <c r="N43" s="265">
        <f>H43*J43*V43/M43</f>
        <v>0</v>
      </c>
      <c r="O43" s="133">
        <f>N43 / AA740</f>
        <v>0</v>
      </c>
      <c r="P43" s="275">
        <f>N43 / AA804</f>
        <v>0</v>
      </c>
      <c r="Q43" s="64">
        <f>G43*J43*V43/M43</f>
        <v>0</v>
      </c>
      <c r="R43" s="10">
        <f>Q43 / AA740*100</f>
        <v>0</v>
      </c>
      <c r="S43" s="10">
        <f>Q43 / AA804*100</f>
        <v>0</v>
      </c>
      <c r="T43" s="288">
        <f>IF(R43&lt;0,R43,0)</f>
        <v>0</v>
      </c>
      <c r="U43" s="127">
        <f>IF(R43&gt;0,R43,0)</f>
        <v>0</v>
      </c>
      <c r="V43" s="30">
        <f>IF(EXACT(D43,UPPER(D43)),1,0.01)/X43</f>
        <v>1</v>
      </c>
      <c r="W43" s="40">
        <v>0</v>
      </c>
      <c r="X43" s="40">
        <v>1</v>
      </c>
      <c r="Y43" s="119">
        <f>IF(AND(R43&lt;0,O43&gt;0),O43,0)</f>
        <v>0</v>
      </c>
      <c r="Z43" s="119">
        <f>IF(AND(R43&gt;0,O43&gt;0),O43,0)</f>
        <v>0</v>
      </c>
      <c r="AA43" s="168"/>
      <c r="AB43" s="150">
        <f>_xll.BDH(C43,$AB$10,$D$1,$D$1)</f>
        <v>41.46</v>
      </c>
      <c r="AC43" s="148">
        <f>IF(OR(F43="#N/A N/A",AB43="#N/A N/A"),0,  F43 - AB43)</f>
        <v>0.46999999999999886</v>
      </c>
      <c r="AD43" s="137">
        <f>IF(OR(AB43=0,AB43="#N/A N/A"),0,AC43 / AB43*100)</f>
        <v>1.1336227689339093</v>
      </c>
      <c r="AE43" s="136">
        <v>0</v>
      </c>
      <c r="AF43" s="138">
        <f>IF(D43 = D804,1,_xll.BDP(K43,$AF$10)*L43)</f>
        <v>4.0785</v>
      </c>
      <c r="AG43" s="160">
        <f>AC43*AE43*V43/AF43 / AI740</f>
        <v>0</v>
      </c>
      <c r="AH43" s="160">
        <f>AC43*AE43*V43/AF43 / AI804</f>
        <v>0</v>
      </c>
      <c r="AI43" s="171"/>
      <c r="AJ43" s="162"/>
      <c r="AK43" s="144"/>
    </row>
    <row r="44" spans="1:37" s="40" customFormat="1" x14ac:dyDescent="0.2">
      <c r="A44" s="42" t="s">
        <v>292</v>
      </c>
      <c r="B44" s="58"/>
      <c r="C44" s="44"/>
      <c r="D44" s="42"/>
      <c r="E44" s="44" t="s">
        <v>227</v>
      </c>
      <c r="F44" s="65"/>
      <c r="G44" s="65"/>
      <c r="H44" s="66"/>
      <c r="I44" s="70"/>
      <c r="J44" s="37"/>
      <c r="K44" s="46"/>
      <c r="L44" s="46"/>
      <c r="M44" s="67"/>
      <c r="N44" s="267">
        <f t="shared" ref="N44:U44" si="25" xml:space="preserve"> SUM(N41:N43)</f>
        <v>20643.66128242579</v>
      </c>
      <c r="O44" s="227">
        <f t="shared" si="25"/>
        <v>1.3331020353478463E-4</v>
      </c>
      <c r="P44" s="276">
        <f t="shared" si="25"/>
        <v>1.2268263400405394E-4</v>
      </c>
      <c r="Q44" s="233">
        <f t="shared" si="25"/>
        <v>10885107.684777286</v>
      </c>
      <c r="R44" s="38">
        <f t="shared" si="25"/>
        <v>7.0292565892419709</v>
      </c>
      <c r="S44" s="234">
        <f t="shared" si="25"/>
        <v>6.4688800301286733</v>
      </c>
      <c r="T44" s="289">
        <f t="shared" si="25"/>
        <v>0</v>
      </c>
      <c r="U44" s="128">
        <f t="shared" si="25"/>
        <v>7.0292565892419709</v>
      </c>
      <c r="V44" s="35"/>
      <c r="W44" s="42"/>
      <c r="X44" s="42"/>
      <c r="Y44" s="120">
        <f xml:space="preserve"> SUM(Y41:Y43)</f>
        <v>0</v>
      </c>
      <c r="Z44" s="120">
        <f xml:space="preserve"> SUM(Z41:Z43)</f>
        <v>1.3331020353478463E-4</v>
      </c>
      <c r="AA44" s="180"/>
      <c r="AB44" s="140"/>
      <c r="AC44" s="149"/>
      <c r="AD44" s="139"/>
      <c r="AE44" s="140"/>
      <c r="AF44" s="145"/>
      <c r="AG44" s="161">
        <f xml:space="preserve"> SUM(AG41:AG43)</f>
        <v>3.5191987627087294E-3</v>
      </c>
      <c r="AH44" s="236">
        <f xml:space="preserve"> SUM(AH41:AH43)</f>
        <v>3.2375569178886305E-3</v>
      </c>
      <c r="AI44" s="181"/>
      <c r="AJ44" s="162"/>
      <c r="AK44" s="144"/>
    </row>
    <row r="45" spans="1:37" s="40" customFormat="1" x14ac:dyDescent="0.2">
      <c r="B45" s="45"/>
      <c r="C45" s="116"/>
      <c r="F45" s="61"/>
      <c r="G45" s="61"/>
      <c r="H45" s="62"/>
      <c r="I45" s="69"/>
      <c r="J45" s="23"/>
      <c r="K45" s="45"/>
      <c r="L45" s="45"/>
      <c r="M45" s="63"/>
      <c r="N45" s="265"/>
      <c r="O45" s="133"/>
      <c r="P45" s="275"/>
      <c r="Q45" s="64"/>
      <c r="R45" s="10"/>
      <c r="S45" s="10"/>
      <c r="T45" s="288"/>
      <c r="U45" s="127"/>
      <c r="V45" s="30"/>
      <c r="Y45" s="119"/>
      <c r="Z45" s="119"/>
      <c r="AA45" s="168"/>
      <c r="AB45" s="150"/>
      <c r="AC45" s="148"/>
      <c r="AD45" s="137"/>
      <c r="AE45" s="136"/>
      <c r="AF45" s="138"/>
      <c r="AG45" s="160"/>
      <c r="AH45" s="160"/>
      <c r="AI45" s="171"/>
      <c r="AJ45" s="162"/>
      <c r="AK45" s="144"/>
    </row>
    <row r="46" spans="1:37" s="40" customFormat="1" ht="12" customHeight="1" x14ac:dyDescent="0.2">
      <c r="B46" s="45">
        <v>775</v>
      </c>
      <c r="C46" s="116" t="s">
        <v>1004</v>
      </c>
      <c r="D46" s="40" t="str">
        <f>_xll.BDP(C46,$D$10)</f>
        <v>CAD</v>
      </c>
      <c r="E46" s="40" t="s">
        <v>1078</v>
      </c>
      <c r="F46" s="61">
        <f>_xll.BDP(C46,$F$10)</f>
        <v>51.77</v>
      </c>
      <c r="G46" s="61">
        <f>_xll.BDP(C46,$G$10)</f>
        <v>54.01</v>
      </c>
      <c r="H46" s="62">
        <f t="shared" ref="H46:H52" si="26">IF(OR(G46="#N/A N/A",F46="#N/A N/A"),0,  G46 - F46)</f>
        <v>2.2399999999999949</v>
      </c>
      <c r="I46" s="69">
        <f t="shared" ref="I46:I52" si="27">IF(OR(F46=0,F46="#N/A N/A"),0,H46 / F46*100)</f>
        <v>4.326830210546639</v>
      </c>
      <c r="J46" s="23">
        <v>0</v>
      </c>
      <c r="K46" s="45" t="str">
        <f>CONCATENATE(D804,D46, " Curncy")</f>
        <v>EURCAD Curncy</v>
      </c>
      <c r="L46" s="45">
        <f>IF(D46 = D804,1,_xll.BDP(K46,$L$10))</f>
        <v>1</v>
      </c>
      <c r="M46" s="63">
        <f>IF(D46 = D804,1,_xll.BDP(K46,$M$10)*L46)</f>
        <v>1.5885</v>
      </c>
      <c r="N46" s="265">
        <f t="shared" ref="N46:N52" si="28">H46*J46*V46/M46</f>
        <v>0</v>
      </c>
      <c r="O46" s="133">
        <f>N46 / AA740</f>
        <v>0</v>
      </c>
      <c r="P46" s="275">
        <f>N46 / AA804</f>
        <v>0</v>
      </c>
      <c r="Q46" s="64">
        <f t="shared" ref="Q46:Q52" si="29">G46*J46*V46/M46</f>
        <v>0</v>
      </c>
      <c r="R46" s="10">
        <f>Q46 / AA740*100</f>
        <v>0</v>
      </c>
      <c r="S46" s="10">
        <f>Q46 / AA804*100</f>
        <v>0</v>
      </c>
      <c r="T46" s="288">
        <f t="shared" ref="T46:T52" si="30">IF(R46&lt;0,R46,0)</f>
        <v>0</v>
      </c>
      <c r="U46" s="127">
        <f t="shared" ref="U46:U52" si="31">IF(R46&gt;0,R46,0)</f>
        <v>0</v>
      </c>
      <c r="V46" s="30">
        <f t="shared" ref="V46:V52" si="32">IF(EXACT(D46,UPPER(D46)),1,0.01)/X46</f>
        <v>1</v>
      </c>
      <c r="W46" s="40">
        <v>0</v>
      </c>
      <c r="X46" s="40">
        <v>1</v>
      </c>
      <c r="Y46" s="119">
        <f t="shared" ref="Y46:Y52" si="33">IF(AND(R46&lt;0,O46&gt;0),O46,0)</f>
        <v>0</v>
      </c>
      <c r="Z46" s="119">
        <f t="shared" ref="Z46:Z52" si="34">IF(AND(R46&gt;0,O46&gt;0),O46,0)</f>
        <v>0</v>
      </c>
      <c r="AA46" s="168"/>
      <c r="AB46" s="150">
        <f>_xll.BDH(C46,$AB$10,$D$1,$D$1)</f>
        <v>50.42</v>
      </c>
      <c r="AC46" s="148">
        <f t="shared" ref="AC46:AC52" si="35">IF(OR(F46="#N/A N/A",AB46="#N/A N/A"),0,  F46 - AB46)</f>
        <v>1.3500000000000014</v>
      </c>
      <c r="AD46" s="137">
        <f t="shared" ref="AD46:AD52" si="36">IF(OR(AB46=0,AB46="#N/A N/A"),0,AC46 / AB46*100)</f>
        <v>2.6775089250297528</v>
      </c>
      <c r="AE46" s="136">
        <v>0</v>
      </c>
      <c r="AF46" s="138">
        <f>IF(D46 = D804,1,_xll.BDP(K46,$AF$10)*L46)</f>
        <v>1.58734</v>
      </c>
      <c r="AG46" s="160">
        <f>AC46*AE46*V46/AF46 / AI740</f>
        <v>0</v>
      </c>
      <c r="AH46" s="160">
        <f>AC46*AE46*V46/AF46 / AI804</f>
        <v>0</v>
      </c>
      <c r="AI46" s="171"/>
      <c r="AJ46" s="162"/>
      <c r="AK46" s="144"/>
    </row>
    <row r="47" spans="1:37" s="40" customFormat="1" ht="12" customHeight="1" x14ac:dyDescent="0.2">
      <c r="B47" s="45">
        <v>11902</v>
      </c>
      <c r="C47" s="116" t="s">
        <v>1009</v>
      </c>
      <c r="D47" s="40" t="str">
        <f>_xll.BDP(C47,$D$10)</f>
        <v>CAD</v>
      </c>
      <c r="E47" s="40" t="s">
        <v>1083</v>
      </c>
      <c r="F47" s="61">
        <f>_xll.BDP(C47,$F$10)</f>
        <v>1.0900000000000001</v>
      </c>
      <c r="G47" s="61">
        <f>_xll.BDP(C47,$G$10)</f>
        <v>1.1299999999999999</v>
      </c>
      <c r="H47" s="62">
        <f t="shared" si="26"/>
        <v>3.9999999999999813E-2</v>
      </c>
      <c r="I47" s="69">
        <f t="shared" si="27"/>
        <v>3.6697247706421847</v>
      </c>
      <c r="J47" s="23">
        <v>0</v>
      </c>
      <c r="K47" s="45" t="str">
        <f>CONCATENATE(D804,D47, " Curncy")</f>
        <v>EURCAD Curncy</v>
      </c>
      <c r="L47" s="45">
        <f>IF(D47 = D804,1,_xll.BDP(K47,$L$10))</f>
        <v>1</v>
      </c>
      <c r="M47" s="63">
        <f>IF(D47 = D804,1,_xll.BDP(K47,$M$10)*L47)</f>
        <v>1.5885</v>
      </c>
      <c r="N47" s="265">
        <f t="shared" si="28"/>
        <v>0</v>
      </c>
      <c r="O47" s="133">
        <f>N47 / AA740</f>
        <v>0</v>
      </c>
      <c r="P47" s="275">
        <f>N47 / AA804</f>
        <v>0</v>
      </c>
      <c r="Q47" s="64">
        <f t="shared" si="29"/>
        <v>0</v>
      </c>
      <c r="R47" s="10">
        <f>Q47 / AA740*100</f>
        <v>0</v>
      </c>
      <c r="S47" s="10">
        <f>Q47 / AA804*100</f>
        <v>0</v>
      </c>
      <c r="T47" s="288">
        <f t="shared" si="30"/>
        <v>0</v>
      </c>
      <c r="U47" s="127">
        <f t="shared" si="31"/>
        <v>0</v>
      </c>
      <c r="V47" s="30">
        <f t="shared" si="32"/>
        <v>1</v>
      </c>
      <c r="W47" s="40">
        <v>0</v>
      </c>
      <c r="X47" s="40">
        <v>1</v>
      </c>
      <c r="Y47" s="119">
        <f t="shared" si="33"/>
        <v>0</v>
      </c>
      <c r="Z47" s="119">
        <f t="shared" si="34"/>
        <v>0</v>
      </c>
      <c r="AA47" s="168"/>
      <c r="AB47" s="150">
        <f>_xll.BDH(C47,$AB$10,$D$1,$D$1)</f>
        <v>1.02</v>
      </c>
      <c r="AC47" s="148">
        <f t="shared" si="35"/>
        <v>7.0000000000000062E-2</v>
      </c>
      <c r="AD47" s="137">
        <f t="shared" si="36"/>
        <v>6.8627450980392215</v>
      </c>
      <c r="AE47" s="136">
        <v>0</v>
      </c>
      <c r="AF47" s="138">
        <f>IF(D47 = D804,1,_xll.BDP(K47,$AF$10)*L47)</f>
        <v>1.58734</v>
      </c>
      <c r="AG47" s="160">
        <f>AC47*AE47*V47/AF47 / AI740</f>
        <v>0</v>
      </c>
      <c r="AH47" s="160">
        <f>AC47*AE47*V47/AF47 / AI804</f>
        <v>0</v>
      </c>
      <c r="AI47" s="171"/>
      <c r="AJ47" s="162"/>
      <c r="AK47" s="144"/>
    </row>
    <row r="48" spans="1:37" s="40" customFormat="1" ht="12" customHeight="1" x14ac:dyDescent="0.2">
      <c r="B48" s="45">
        <v>27963</v>
      </c>
      <c r="C48" s="116" t="s">
        <v>1430</v>
      </c>
      <c r="D48" s="40" t="str">
        <f>_xll.BDP(C48,$D$10)</f>
        <v>CAD</v>
      </c>
      <c r="E48" s="40" t="s">
        <v>1431</v>
      </c>
      <c r="F48" s="61">
        <f>_xll.BDP(C48,$F$10)</f>
        <v>31.69</v>
      </c>
      <c r="G48" s="61">
        <f>_xll.BDP(C48,$G$10)</f>
        <v>34.07</v>
      </c>
      <c r="H48" s="62">
        <f t="shared" si="26"/>
        <v>2.379999999999999</v>
      </c>
      <c r="I48" s="69">
        <f t="shared" si="27"/>
        <v>7.5102556011360013</v>
      </c>
      <c r="J48" s="23">
        <v>-153000</v>
      </c>
      <c r="K48" s="45" t="str">
        <f>CONCATENATE(D804,D48, " Curncy")</f>
        <v>EURCAD Curncy</v>
      </c>
      <c r="L48" s="45">
        <f>IF(D48 = D804,1,_xll.BDP(K48,$L$10))</f>
        <v>1</v>
      </c>
      <c r="M48" s="63">
        <f>IF(D48 = D804,1,_xll.BDP(K48,$M$10)*L48)</f>
        <v>1.5885</v>
      </c>
      <c r="N48" s="265">
        <f t="shared" si="28"/>
        <v>-229235.12747875342</v>
      </c>
      <c r="O48" s="133">
        <f>N48 / AA740</f>
        <v>-1.4803275970978321E-3</v>
      </c>
      <c r="P48" s="275">
        <f>N48 / AA804</f>
        <v>-1.3623149915412615E-3</v>
      </c>
      <c r="Q48" s="64">
        <f t="shared" si="29"/>
        <v>-3281529.7450424931</v>
      </c>
      <c r="R48" s="10">
        <f>Q48 / AA740*100</f>
        <v>-2.119107614837108</v>
      </c>
      <c r="S48" s="10">
        <f>Q48 / AA804*100</f>
        <v>-1.9501710824290257</v>
      </c>
      <c r="T48" s="288">
        <f t="shared" si="30"/>
        <v>-2.119107614837108</v>
      </c>
      <c r="U48" s="127">
        <f t="shared" si="31"/>
        <v>0</v>
      </c>
      <c r="V48" s="30">
        <f t="shared" si="32"/>
        <v>1</v>
      </c>
      <c r="W48" s="40">
        <v>0</v>
      </c>
      <c r="X48" s="40">
        <v>1</v>
      </c>
      <c r="Y48" s="119">
        <f t="shared" si="33"/>
        <v>0</v>
      </c>
      <c r="Z48" s="119">
        <f t="shared" si="34"/>
        <v>0</v>
      </c>
      <c r="AA48" s="168"/>
      <c r="AB48" s="150">
        <f>_xll.BDH(C48,$AB$10,$D$1,$D$1)</f>
        <v>31.81</v>
      </c>
      <c r="AC48" s="148">
        <f t="shared" si="35"/>
        <v>-0.11999999999999744</v>
      </c>
      <c r="AD48" s="137">
        <f t="shared" si="36"/>
        <v>-0.37723986167870938</v>
      </c>
      <c r="AE48" s="136">
        <v>-153000</v>
      </c>
      <c r="AF48" s="138">
        <f>IF(D48 = D804,1,_xll.BDP(K48,$AF$10)*L48)</f>
        <v>1.58734</v>
      </c>
      <c r="AG48" s="160">
        <f>AC48*AE48*V48/AF48 / AI740</f>
        <v>7.4875909296293186E-5</v>
      </c>
      <c r="AH48" s="160">
        <f>AC48*AE48*V48/AF48 / AI804</f>
        <v>6.8883582448985809E-5</v>
      </c>
      <c r="AI48" s="171"/>
      <c r="AJ48" s="162"/>
      <c r="AK48" s="144"/>
    </row>
    <row r="49" spans="1:37" s="40" customFormat="1" x14ac:dyDescent="0.2">
      <c r="B49" s="45">
        <v>20613</v>
      </c>
      <c r="C49" s="116" t="s">
        <v>226</v>
      </c>
      <c r="D49" s="40" t="str">
        <f>_xll.BDP(C49,$D$10)</f>
        <v>CAD</v>
      </c>
      <c r="E49" s="40" t="s">
        <v>443</v>
      </c>
      <c r="F49" s="61">
        <f>_xll.BDP(C49,$F$10)</f>
        <v>0.115</v>
      </c>
      <c r="G49" s="61">
        <f>_xll.BDP(C49,$G$10)</f>
        <v>0.14000000000000001</v>
      </c>
      <c r="H49" s="62">
        <f t="shared" si="26"/>
        <v>2.5000000000000008E-2</v>
      </c>
      <c r="I49" s="69">
        <f t="shared" si="27"/>
        <v>21.739130434782613</v>
      </c>
      <c r="J49" s="23">
        <v>263347</v>
      </c>
      <c r="K49" s="45" t="str">
        <f>CONCATENATE(D804,D49, " Curncy")</f>
        <v>EURCAD Curncy</v>
      </c>
      <c r="L49" s="45">
        <f>IF(D49 = D804,1,_xll.BDP(K49,$L$10))</f>
        <v>1</v>
      </c>
      <c r="M49" s="63">
        <f>IF(D49 = D804,1,_xll.BDP(K49,$M$10)*L49)</f>
        <v>1.5885</v>
      </c>
      <c r="N49" s="265">
        <f t="shared" si="28"/>
        <v>4144.5860875039361</v>
      </c>
      <c r="O49" s="133">
        <f>N49 / AA740</f>
        <v>2.6764419708966549E-5</v>
      </c>
      <c r="P49" s="275">
        <f>N49 / AA804</f>
        <v>2.4630744087261556E-5</v>
      </c>
      <c r="Q49" s="64">
        <f t="shared" si="29"/>
        <v>23209.682090022034</v>
      </c>
      <c r="R49" s="10">
        <f>Q49 / AA740*100</f>
        <v>1.4988075037021263E-2</v>
      </c>
      <c r="S49" s="10">
        <f>Q49 / AA804*100</f>
        <v>1.3793216688866464E-2</v>
      </c>
      <c r="T49" s="288">
        <f t="shared" si="30"/>
        <v>0</v>
      </c>
      <c r="U49" s="127">
        <f t="shared" si="31"/>
        <v>1.4988075037021263E-2</v>
      </c>
      <c r="V49" s="30">
        <f t="shared" si="32"/>
        <v>1</v>
      </c>
      <c r="W49" s="40">
        <v>0</v>
      </c>
      <c r="X49" s="40">
        <v>1</v>
      </c>
      <c r="Y49" s="119">
        <f t="shared" si="33"/>
        <v>0</v>
      </c>
      <c r="Z49" s="119">
        <f t="shared" si="34"/>
        <v>2.6764419708966549E-5</v>
      </c>
      <c r="AA49" s="168"/>
      <c r="AB49" s="150">
        <f>_xll.BDH(C49,$AB$10,$D$1,$D$1)</f>
        <v>0.16</v>
      </c>
      <c r="AC49" s="148">
        <f t="shared" si="35"/>
        <v>-4.4999999999999998E-2</v>
      </c>
      <c r="AD49" s="137">
        <f t="shared" si="36"/>
        <v>-28.125</v>
      </c>
      <c r="AE49" s="136">
        <v>263347</v>
      </c>
      <c r="AF49" s="138">
        <f>IF(D49 = D804,1,_xll.BDP(K49,$AF$10)*L49)</f>
        <v>1.58734</v>
      </c>
      <c r="AG49" s="160">
        <f>AC49*AE49*V49/AF49 / AI740</f>
        <v>-4.8329279621204281E-5</v>
      </c>
      <c r="AH49" s="160">
        <f>AC49*AE49*V49/AF49 / AI804</f>
        <v>-4.4461482321552591E-5</v>
      </c>
      <c r="AI49" s="171"/>
      <c r="AJ49" s="162"/>
      <c r="AK49" s="144"/>
    </row>
    <row r="50" spans="1:37" s="40" customFormat="1" ht="12" customHeight="1" x14ac:dyDescent="0.2">
      <c r="B50" s="45">
        <v>23892</v>
      </c>
      <c r="C50" s="116" t="s">
        <v>1031</v>
      </c>
      <c r="D50" s="40" t="str">
        <f>_xll.BDP(C50,$D$10)</f>
        <v>CAD</v>
      </c>
      <c r="E50" s="40" t="s">
        <v>1105</v>
      </c>
      <c r="F50" s="61">
        <f>_xll.BDP(C50,$F$10)</f>
        <v>87.98</v>
      </c>
      <c r="G50" s="61">
        <f>_xll.BDP(C50,$G$10)</f>
        <v>89.29</v>
      </c>
      <c r="H50" s="62">
        <f t="shared" si="26"/>
        <v>1.3100000000000023</v>
      </c>
      <c r="I50" s="69">
        <f t="shared" si="27"/>
        <v>1.4889747669925009</v>
      </c>
      <c r="J50" s="23">
        <v>0</v>
      </c>
      <c r="K50" s="45" t="str">
        <f>CONCATENATE(D804,D50, " Curncy")</f>
        <v>EURCAD Curncy</v>
      </c>
      <c r="L50" s="45">
        <f>IF(D50 = D804,1,_xll.BDP(K50,$L$10))</f>
        <v>1</v>
      </c>
      <c r="M50" s="63">
        <f>IF(D50 = D804,1,_xll.BDP(K50,$M$10)*L50)</f>
        <v>1.5885</v>
      </c>
      <c r="N50" s="265">
        <f t="shared" si="28"/>
        <v>0</v>
      </c>
      <c r="O50" s="133">
        <f>N50 / AA740</f>
        <v>0</v>
      </c>
      <c r="P50" s="275">
        <f>N50 / AA804</f>
        <v>0</v>
      </c>
      <c r="Q50" s="64">
        <f t="shared" si="29"/>
        <v>0</v>
      </c>
      <c r="R50" s="10">
        <f>Q50 / AA740*100</f>
        <v>0</v>
      </c>
      <c r="S50" s="10">
        <f>Q50 / AA804*100</f>
        <v>0</v>
      </c>
      <c r="T50" s="288">
        <f t="shared" si="30"/>
        <v>0</v>
      </c>
      <c r="U50" s="127">
        <f t="shared" si="31"/>
        <v>0</v>
      </c>
      <c r="V50" s="30">
        <f t="shared" si="32"/>
        <v>1</v>
      </c>
      <c r="W50" s="40">
        <v>0</v>
      </c>
      <c r="X50" s="40">
        <v>1</v>
      </c>
      <c r="Y50" s="119">
        <f t="shared" si="33"/>
        <v>0</v>
      </c>
      <c r="Z50" s="119">
        <f t="shared" si="34"/>
        <v>0</v>
      </c>
      <c r="AA50" s="168"/>
      <c r="AB50" s="150">
        <f>_xll.BDH(C50,$AB$10,$D$1,$D$1)</f>
        <v>87.36</v>
      </c>
      <c r="AC50" s="148">
        <f t="shared" si="35"/>
        <v>0.62000000000000455</v>
      </c>
      <c r="AD50" s="137">
        <f t="shared" si="36"/>
        <v>0.70970695970696496</v>
      </c>
      <c r="AE50" s="136">
        <v>0</v>
      </c>
      <c r="AF50" s="138">
        <f>IF(D50 = D804,1,_xll.BDP(K50,$AF$10)*L50)</f>
        <v>1.58734</v>
      </c>
      <c r="AG50" s="160">
        <f>AC50*AE50*V50/AF50 / AI740</f>
        <v>0</v>
      </c>
      <c r="AH50" s="160">
        <f>AC50*AE50*V50/AF50 / AI804</f>
        <v>0</v>
      </c>
      <c r="AI50" s="171"/>
      <c r="AJ50" s="162"/>
      <c r="AK50" s="144"/>
    </row>
    <row r="51" spans="1:37" s="40" customFormat="1" ht="12" customHeight="1" x14ac:dyDescent="0.2">
      <c r="B51" s="45">
        <v>2130</v>
      </c>
      <c r="C51" s="116" t="s">
        <v>1063</v>
      </c>
      <c r="D51" s="40" t="str">
        <f>_xll.BDP(C51,$D$10)</f>
        <v>CAD</v>
      </c>
      <c r="E51" s="40" t="s">
        <v>1135</v>
      </c>
      <c r="F51" s="61">
        <f>_xll.BDP(C51,$F$10)</f>
        <v>100.64</v>
      </c>
      <c r="G51" s="61">
        <f>_xll.BDP(C51,$G$10)</f>
        <v>100.02</v>
      </c>
      <c r="H51" s="62">
        <f t="shared" si="26"/>
        <v>-0.62000000000000455</v>
      </c>
      <c r="I51" s="69">
        <f t="shared" si="27"/>
        <v>-0.61605723370429699</v>
      </c>
      <c r="J51" s="23">
        <v>0</v>
      </c>
      <c r="K51" s="45" t="str">
        <f>CONCATENATE(D804,D51, " Curncy")</f>
        <v>EURCAD Curncy</v>
      </c>
      <c r="L51" s="45">
        <f>IF(D51 = D804,1,_xll.BDP(K51,$L$10))</f>
        <v>1</v>
      </c>
      <c r="M51" s="63">
        <f>IF(D51 = D804,1,_xll.BDP(K51,$M$10)*L51)</f>
        <v>1.5885</v>
      </c>
      <c r="N51" s="265">
        <f t="shared" si="28"/>
        <v>0</v>
      </c>
      <c r="O51" s="133">
        <f>N51 / AA740</f>
        <v>0</v>
      </c>
      <c r="P51" s="275">
        <f>N51 / AA804</f>
        <v>0</v>
      </c>
      <c r="Q51" s="64">
        <f t="shared" si="29"/>
        <v>0</v>
      </c>
      <c r="R51" s="10">
        <f>Q51 / AA740*100</f>
        <v>0</v>
      </c>
      <c r="S51" s="10">
        <f>Q51 / AA804*100</f>
        <v>0</v>
      </c>
      <c r="T51" s="288">
        <f t="shared" si="30"/>
        <v>0</v>
      </c>
      <c r="U51" s="127">
        <f t="shared" si="31"/>
        <v>0</v>
      </c>
      <c r="V51" s="30">
        <f t="shared" si="32"/>
        <v>1</v>
      </c>
      <c r="W51" s="40">
        <v>0</v>
      </c>
      <c r="X51" s="40">
        <v>1</v>
      </c>
      <c r="Y51" s="119">
        <f t="shared" si="33"/>
        <v>0</v>
      </c>
      <c r="Z51" s="119">
        <f t="shared" si="34"/>
        <v>0</v>
      </c>
      <c r="AA51" s="168"/>
      <c r="AB51" s="150">
        <f>_xll.BDH(C51,$AB$10,$D$1,$D$1)</f>
        <v>101.52</v>
      </c>
      <c r="AC51" s="148">
        <f t="shared" si="35"/>
        <v>-0.87999999999999545</v>
      </c>
      <c r="AD51" s="137">
        <f t="shared" si="36"/>
        <v>-0.86682427107958571</v>
      </c>
      <c r="AE51" s="136">
        <v>0</v>
      </c>
      <c r="AF51" s="138">
        <f>IF(D51 = D804,1,_xll.BDP(K51,$AF$10)*L51)</f>
        <v>1.58734</v>
      </c>
      <c r="AG51" s="160">
        <f>AC51*AE51*V51/AF51 / AI740</f>
        <v>0</v>
      </c>
      <c r="AH51" s="160">
        <f>AC51*AE51*V51/AF51 / AI804</f>
        <v>0</v>
      </c>
      <c r="AI51" s="171"/>
      <c r="AJ51" s="162"/>
      <c r="AK51" s="144"/>
    </row>
    <row r="52" spans="1:37" s="40" customFormat="1" x14ac:dyDescent="0.2">
      <c r="B52" s="45">
        <v>23263</v>
      </c>
      <c r="C52" s="116" t="s">
        <v>225</v>
      </c>
      <c r="D52" s="40" t="str">
        <f>_xll.BDP(C52,$D$10)</f>
        <v>CAD</v>
      </c>
      <c r="E52" s="40" t="s">
        <v>442</v>
      </c>
      <c r="F52" s="61">
        <f>_xll.BDP(C52,$F$10)</f>
        <v>4.2</v>
      </c>
      <c r="G52" s="61">
        <f>_xll.BDP(C52,$G$10)</f>
        <v>4.1749999999999998</v>
      </c>
      <c r="H52" s="62">
        <f t="shared" si="26"/>
        <v>-2.5000000000000355E-2</v>
      </c>
      <c r="I52" s="69">
        <f t="shared" si="27"/>
        <v>-0.59523809523810367</v>
      </c>
      <c r="J52" s="23">
        <v>-751000</v>
      </c>
      <c r="K52" s="45" t="str">
        <f>CONCATENATE(D804,D52, " Curncy")</f>
        <v>EURCAD Curncy</v>
      </c>
      <c r="L52" s="45">
        <f>IF(D52 = D804,1,_xll.BDP(K52,$L$10))</f>
        <v>1</v>
      </c>
      <c r="M52" s="63">
        <f>IF(D52 = D804,1,_xll.BDP(K52,$M$10)*L52)</f>
        <v>1.5885</v>
      </c>
      <c r="N52" s="265">
        <f t="shared" si="28"/>
        <v>11819.326408561703</v>
      </c>
      <c r="O52" s="133">
        <f>N52 / AA740</f>
        <v>7.6325453494568583E-5</v>
      </c>
      <c r="P52" s="275">
        <f>N52 / AA804</f>
        <v>7.0240742478682816E-5</v>
      </c>
      <c r="Q52" s="64">
        <f t="shared" si="29"/>
        <v>-1973827.5102297764</v>
      </c>
      <c r="R52" s="10">
        <f>Q52 / AA740*100</f>
        <v>-1.2746350733592773</v>
      </c>
      <c r="S52" s="10">
        <f>Q52 / AA804*100</f>
        <v>-1.1730203993939863</v>
      </c>
      <c r="T52" s="288">
        <f t="shared" si="30"/>
        <v>-1.2746350733592773</v>
      </c>
      <c r="U52" s="127">
        <f t="shared" si="31"/>
        <v>0</v>
      </c>
      <c r="V52" s="30">
        <f t="shared" si="32"/>
        <v>1</v>
      </c>
      <c r="W52" s="40">
        <v>0</v>
      </c>
      <c r="X52" s="40">
        <v>1</v>
      </c>
      <c r="Y52" s="119">
        <f t="shared" si="33"/>
        <v>7.6325453494568583E-5</v>
      </c>
      <c r="Z52" s="119">
        <f t="shared" si="34"/>
        <v>0</v>
      </c>
      <c r="AA52" s="168"/>
      <c r="AB52" s="150">
        <f>_xll.BDH(C52,$AB$10,$D$1,$D$1)</f>
        <v>4.22</v>
      </c>
      <c r="AC52" s="148">
        <f t="shared" si="35"/>
        <v>-1.9999999999999574E-2</v>
      </c>
      <c r="AD52" s="137">
        <f t="shared" si="36"/>
        <v>-0.47393364928908943</v>
      </c>
      <c r="AE52" s="136">
        <v>-751000</v>
      </c>
      <c r="AF52" s="138">
        <f>IF(D52 = D804,1,_xll.BDP(K52,$AF$10)*L52)</f>
        <v>1.58734</v>
      </c>
      <c r="AG52" s="160">
        <f>AC52*AE52*V52/AF52 / AI740</f>
        <v>6.1254692681390186E-5</v>
      </c>
      <c r="AH52" s="160">
        <f>AC52*AE52*V52/AF52 / AI804</f>
        <v>5.6352473223516727E-5</v>
      </c>
      <c r="AI52" s="171"/>
      <c r="AJ52" s="162"/>
      <c r="AK52" s="144"/>
    </row>
    <row r="53" spans="1:37" s="40" customFormat="1" x14ac:dyDescent="0.2">
      <c r="A53" s="42" t="s">
        <v>293</v>
      </c>
      <c r="B53" s="58"/>
      <c r="C53" s="44"/>
      <c r="D53" s="42"/>
      <c r="E53" s="44" t="s">
        <v>224</v>
      </c>
      <c r="F53" s="65"/>
      <c r="G53" s="65"/>
      <c r="H53" s="66"/>
      <c r="I53" s="70"/>
      <c r="J53" s="37"/>
      <c r="K53" s="46"/>
      <c r="L53" s="46"/>
      <c r="M53" s="67"/>
      <c r="N53" s="267">
        <f t="shared" ref="N53:U53" si="37" xml:space="preserve"> SUM(N45:N52)</f>
        <v>-213271.21498268779</v>
      </c>
      <c r="O53" s="227">
        <f t="shared" si="37"/>
        <v>-1.3772377238942971E-3</v>
      </c>
      <c r="P53" s="276">
        <f t="shared" si="37"/>
        <v>-1.2674435049753172E-3</v>
      </c>
      <c r="Q53" s="233">
        <f t="shared" si="37"/>
        <v>-5232147.5731822476</v>
      </c>
      <c r="R53" s="38">
        <f t="shared" si="37"/>
        <v>-3.378754613159364</v>
      </c>
      <c r="S53" s="234">
        <f t="shared" si="37"/>
        <v>-3.1093982651341454</v>
      </c>
      <c r="T53" s="289">
        <f t="shared" si="37"/>
        <v>-3.3937426881963852</v>
      </c>
      <c r="U53" s="128">
        <f t="shared" si="37"/>
        <v>1.4988075037021263E-2</v>
      </c>
      <c r="V53" s="35"/>
      <c r="W53" s="42"/>
      <c r="X53" s="42"/>
      <c r="Y53" s="71">
        <f xml:space="preserve"> SUM(Y45:Y52)</f>
        <v>7.6325453494568583E-5</v>
      </c>
      <c r="Z53" s="71">
        <f xml:space="preserve"> SUM(Z45:Z52)</f>
        <v>2.6764419708966549E-5</v>
      </c>
      <c r="AA53" s="180"/>
      <c r="AB53" s="140"/>
      <c r="AC53" s="149"/>
      <c r="AD53" s="139"/>
      <c r="AE53" s="140"/>
      <c r="AF53" s="145"/>
      <c r="AG53" s="161">
        <f xml:space="preserve"> SUM(AG45:AG52)</f>
        <v>8.7801322356479084E-5</v>
      </c>
      <c r="AH53" s="236">
        <f xml:space="preserve"> SUM(AH45:AH52)</f>
        <v>8.0774573350949952E-5</v>
      </c>
      <c r="AI53" s="181"/>
      <c r="AJ53" s="162"/>
      <c r="AK53" s="144"/>
    </row>
    <row r="54" spans="1:37" s="40" customFormat="1" x14ac:dyDescent="0.2">
      <c r="B54" s="45"/>
      <c r="C54" s="116"/>
      <c r="F54" s="61"/>
      <c r="G54" s="61"/>
      <c r="H54" s="62"/>
      <c r="I54" s="69"/>
      <c r="J54" s="23"/>
      <c r="K54" s="45"/>
      <c r="L54" s="45"/>
      <c r="M54" s="63"/>
      <c r="N54" s="265"/>
      <c r="O54" s="133"/>
      <c r="P54" s="275"/>
      <c r="Q54" s="64"/>
      <c r="R54" s="10"/>
      <c r="S54" s="10"/>
      <c r="T54" s="288"/>
      <c r="U54" s="127"/>
      <c r="V54" s="30"/>
      <c r="Y54" s="119"/>
      <c r="Z54" s="119"/>
      <c r="AA54" s="168"/>
      <c r="AB54" s="150"/>
      <c r="AC54" s="148"/>
      <c r="AD54" s="137"/>
      <c r="AE54" s="136"/>
      <c r="AF54" s="138"/>
      <c r="AG54" s="160"/>
      <c r="AH54" s="160"/>
      <c r="AI54" s="171"/>
      <c r="AJ54" s="162"/>
      <c r="AK54" s="144"/>
    </row>
    <row r="55" spans="1:37" s="40" customFormat="1" x14ac:dyDescent="0.2">
      <c r="B55" s="45">
        <v>1802</v>
      </c>
      <c r="D55" s="40" t="s">
        <v>86</v>
      </c>
      <c r="E55" s="40" t="s">
        <v>223</v>
      </c>
      <c r="F55" s="61">
        <v>9.9999999999999995E-7</v>
      </c>
      <c r="G55" s="61">
        <v>9.9999999999999995E-7</v>
      </c>
      <c r="H55" s="62">
        <f>IF(OR(G55="#N/A N/A",F55="#N/A N/A"),0,  G55 - F55)</f>
        <v>0</v>
      </c>
      <c r="I55" s="69">
        <f>IF(OR(F55=0,F55="#N/A N/A"),0,H55 / F55*100)</f>
        <v>0</v>
      </c>
      <c r="J55" s="23">
        <v>366200</v>
      </c>
      <c r="K55" s="45" t="str">
        <f>CONCATENATE(D804,D55, " Curncy")</f>
        <v>EURGBP Curncy</v>
      </c>
      <c r="L55" s="45">
        <f>IF(D55 = D804,1,_xll.BDP(K55,$L$10))</f>
        <v>1</v>
      </c>
      <c r="M55" s="63">
        <f>IF(D55 = D804,1,_xll.BDP(K55,$M$10)*L55)</f>
        <v>0.87409999999999999</v>
      </c>
      <c r="N55" s="265">
        <f>H55*J55*V55/M55</f>
        <v>0</v>
      </c>
      <c r="O55" s="133">
        <f>N55 / AA740</f>
        <v>0</v>
      </c>
      <c r="P55" s="275">
        <f>N55 / AA804</f>
        <v>0</v>
      </c>
      <c r="Q55" s="64">
        <f>G55*J55*V55/M55</f>
        <v>0.41894520077794301</v>
      </c>
      <c r="R55" s="10">
        <f>Q55 / AA740*100</f>
        <v>2.705414956269135E-7</v>
      </c>
      <c r="S55" s="10">
        <f>Q55 / AA804*100</f>
        <v>2.4897376502951273E-7</v>
      </c>
      <c r="T55" s="288">
        <f>IF(R55&lt;0,R55,0)</f>
        <v>0</v>
      </c>
      <c r="U55" s="127">
        <f>IF(R55&gt;0,R55,0)</f>
        <v>2.705414956269135E-7</v>
      </c>
      <c r="V55" s="30">
        <f>IF(EXACT(D55,UPPER(D55)),1,0.01)/X55</f>
        <v>1</v>
      </c>
      <c r="W55" s="40">
        <v>1</v>
      </c>
      <c r="X55" s="40">
        <v>1</v>
      </c>
      <c r="Y55" s="119">
        <f>IF(AND(R55&lt;0,O55&gt;0),O55,0)</f>
        <v>0</v>
      </c>
      <c r="Z55" s="119">
        <f>IF(AND(R55&gt;0,O55&gt;0),O55,0)</f>
        <v>0</v>
      </c>
      <c r="AA55" s="168"/>
      <c r="AB55" s="150">
        <v>9.9999999999999995E-7</v>
      </c>
      <c r="AC55" s="148">
        <f>IF(OR(F55="#N/A N/A",AB55="#N/A N/A"),0,  F55 - AB55)</f>
        <v>0</v>
      </c>
      <c r="AD55" s="137">
        <f>IF(OR(AB55=0,AB55="#N/A N/A"),0,AC55 / AB55*100)</f>
        <v>0</v>
      </c>
      <c r="AE55" s="136">
        <v>366200</v>
      </c>
      <c r="AF55" s="138">
        <f>IF(D55 = D804,1,_xll.BDP(K55,$AF$10)*L55)</f>
        <v>0.87226000000000004</v>
      </c>
      <c r="AG55" s="160">
        <f>AC55*AE55*V55/AF55 / AI740</f>
        <v>0</v>
      </c>
      <c r="AH55" s="160">
        <f>AC55*AE55*V55/AF55 / AI804</f>
        <v>0</v>
      </c>
      <c r="AI55" s="171"/>
      <c r="AJ55" s="162"/>
      <c r="AK55" s="144"/>
    </row>
    <row r="56" spans="1:37" s="40" customFormat="1" x14ac:dyDescent="0.2">
      <c r="A56" s="42" t="s">
        <v>294</v>
      </c>
      <c r="B56" s="58"/>
      <c r="C56" s="44"/>
      <c r="D56" s="42"/>
      <c r="E56" s="44" t="s">
        <v>222</v>
      </c>
      <c r="F56" s="65"/>
      <c r="G56" s="65"/>
      <c r="H56" s="66"/>
      <c r="I56" s="70"/>
      <c r="J56" s="37"/>
      <c r="K56" s="46"/>
      <c r="L56" s="46"/>
      <c r="M56" s="67"/>
      <c r="N56" s="267">
        <f t="shared" ref="N56:U56" si="38" xml:space="preserve"> SUM(N54:N55)</f>
        <v>0</v>
      </c>
      <c r="O56" s="227">
        <f t="shared" si="38"/>
        <v>0</v>
      </c>
      <c r="P56" s="276">
        <f t="shared" si="38"/>
        <v>0</v>
      </c>
      <c r="Q56" s="233">
        <f t="shared" si="38"/>
        <v>0.41894520077794301</v>
      </c>
      <c r="R56" s="234">
        <f t="shared" si="38"/>
        <v>2.705414956269135E-7</v>
      </c>
      <c r="S56" s="234">
        <f t="shared" si="38"/>
        <v>2.4897376502951273E-7</v>
      </c>
      <c r="T56" s="289">
        <f t="shared" si="38"/>
        <v>0</v>
      </c>
      <c r="U56" s="128">
        <f t="shared" si="38"/>
        <v>2.705414956269135E-7</v>
      </c>
      <c r="V56" s="35"/>
      <c r="W56" s="42"/>
      <c r="X56" s="42"/>
      <c r="Y56" s="120">
        <f xml:space="preserve"> SUM(Y54:Y55)</f>
        <v>0</v>
      </c>
      <c r="Z56" s="120">
        <f xml:space="preserve"> SUM(Z54:Z55)</f>
        <v>0</v>
      </c>
      <c r="AA56" s="180"/>
      <c r="AB56" s="140"/>
      <c r="AC56" s="149"/>
      <c r="AD56" s="139"/>
      <c r="AE56" s="140"/>
      <c r="AF56" s="145"/>
      <c r="AG56" s="161">
        <f xml:space="preserve"> SUM(AG54:AG55)</f>
        <v>0</v>
      </c>
      <c r="AH56" s="236">
        <f xml:space="preserve"> SUM(AH54:AH55)</f>
        <v>0</v>
      </c>
      <c r="AI56" s="181"/>
      <c r="AJ56" s="162"/>
      <c r="AK56" s="144"/>
    </row>
    <row r="57" spans="1:37" s="40" customFormat="1" x14ac:dyDescent="0.2">
      <c r="B57" s="45"/>
      <c r="C57" s="116"/>
      <c r="F57" s="61"/>
      <c r="G57" s="61"/>
      <c r="H57" s="62"/>
      <c r="I57" s="69"/>
      <c r="J57" s="23"/>
      <c r="K57" s="45"/>
      <c r="L57" s="45"/>
      <c r="M57" s="63"/>
      <c r="N57" s="265"/>
      <c r="O57" s="133"/>
      <c r="P57" s="275"/>
      <c r="Q57" s="64"/>
      <c r="R57" s="10"/>
      <c r="S57" s="10"/>
      <c r="T57" s="288"/>
      <c r="U57" s="127"/>
      <c r="V57" s="30"/>
      <c r="Y57" s="119"/>
      <c r="Z57" s="119"/>
      <c r="AA57" s="168"/>
      <c r="AB57" s="150"/>
      <c r="AC57" s="148"/>
      <c r="AD57" s="137"/>
      <c r="AE57" s="136"/>
      <c r="AF57" s="138"/>
      <c r="AG57" s="160"/>
      <c r="AH57" s="160"/>
      <c r="AI57" s="171"/>
      <c r="AJ57" s="162"/>
      <c r="AK57" s="144"/>
    </row>
    <row r="58" spans="1:37" s="40" customFormat="1" x14ac:dyDescent="0.2">
      <c r="B58" s="45">
        <v>27226</v>
      </c>
      <c r="C58" s="116" t="s">
        <v>221</v>
      </c>
      <c r="D58" s="40" t="str">
        <f>_xll.BDP(C58,$D$10)</f>
        <v>DKK</v>
      </c>
      <c r="E58" s="40" t="s">
        <v>361</v>
      </c>
      <c r="F58" s="61">
        <f>_xll.BDP(C58,$F$10)</f>
        <v>131.5</v>
      </c>
      <c r="G58" s="61">
        <f>_xll.BDP(C58,$G$10)</f>
        <v>130.9</v>
      </c>
      <c r="H58" s="62">
        <f t="shared" ref="H58:H66" si="39">IF(OR(G58="#N/A N/A",F58="#N/A N/A"),0,  G58 - F58)</f>
        <v>-0.59999999999999432</v>
      </c>
      <c r="I58" s="69">
        <f t="shared" ref="I58:I66" si="40">IF(OR(F58=0,F58="#N/A N/A"),0,H58 / F58*100)</f>
        <v>-0.45627376425855082</v>
      </c>
      <c r="J58" s="23">
        <v>-26782</v>
      </c>
      <c r="K58" s="45" t="str">
        <f>CONCATENATE(D804,D58, " Curncy")</f>
        <v>EURDKK Curncy</v>
      </c>
      <c r="L58" s="45">
        <f>IF(D58 = D804,1,_xll.BDP(K58,$L$10))</f>
        <v>1</v>
      </c>
      <c r="M58" s="63">
        <f>IF(D58 = D804,1,_xll.BDP(K58,$M$10)*L58)</f>
        <v>7.4484000000000004</v>
      </c>
      <c r="N58" s="265">
        <f t="shared" ref="N58:N66" si="41">H58*J58*V58/M58</f>
        <v>2157.4029321733324</v>
      </c>
      <c r="O58" s="133">
        <f>N58 / AA740</f>
        <v>1.3931822464041729E-5</v>
      </c>
      <c r="P58" s="275">
        <f>N58 / AA804</f>
        <v>1.2821169205697813E-5</v>
      </c>
      <c r="Q58" s="64">
        <f t="shared" ref="Q58:Q66" si="42">G58*J58*V58/M58</f>
        <v>-470673.40636915312</v>
      </c>
      <c r="R58" s="10">
        <f>Q58 / AA740*100</f>
        <v>-0.30394592675717991</v>
      </c>
      <c r="S58" s="10">
        <f>Q58 / AA804*100</f>
        <v>-0.2797151748376433</v>
      </c>
      <c r="T58" s="288">
        <f t="shared" ref="T58:T66" si="43">IF(R58&lt;0,R58,0)</f>
        <v>-0.30394592675717991</v>
      </c>
      <c r="U58" s="127">
        <f t="shared" ref="U58:U66" si="44">IF(R58&gt;0,R58,0)</f>
        <v>0</v>
      </c>
      <c r="V58" s="30">
        <f t="shared" ref="V58:V66" si="45">IF(EXACT(D58,UPPER(D58)),1,0.01)/X58</f>
        <v>1</v>
      </c>
      <c r="W58" s="40">
        <v>0</v>
      </c>
      <c r="X58" s="40">
        <v>1</v>
      </c>
      <c r="Y58" s="119">
        <f t="shared" ref="Y58:Y66" si="46">IF(AND(R58&lt;0,O58&gt;0),O58,0)</f>
        <v>1.3931822464041729E-5</v>
      </c>
      <c r="Z58" s="119">
        <f t="shared" ref="Z58:Z66" si="47">IF(AND(R58&gt;0,O58&gt;0),O58,0)</f>
        <v>0</v>
      </c>
      <c r="AA58" s="168"/>
      <c r="AB58" s="150">
        <f>_xll.BDH(C58,$AB$10,$D$1,$D$1)</f>
        <v>119.9</v>
      </c>
      <c r="AC58" s="148">
        <f t="shared" ref="AC58:AC66" si="48">IF(OR(F58="#N/A N/A",AB58="#N/A N/A"),0,  F58 - AB58)</f>
        <v>11.599999999999994</v>
      </c>
      <c r="AD58" s="137">
        <f t="shared" ref="AD58:AD66" si="49">IF(OR(AB58=0,AB58="#N/A N/A"),0,AC58 / AB58*100)</f>
        <v>9.6747289407839823</v>
      </c>
      <c r="AE58" s="136">
        <v>-26782</v>
      </c>
      <c r="AF58" s="138">
        <f>IF(D58 = D804,1,_xll.BDP(K58,$AF$10)*L58)</f>
        <v>7.4482999999999997</v>
      </c>
      <c r="AG58" s="160">
        <f>AC58*AE58*V58/AF58 / AI740</f>
        <v>-2.7001210043408886E-4</v>
      </c>
      <c r="AH58" s="160">
        <f>AC58*AE58*V58/AF58 / AI804</f>
        <v>-2.4840300381362022E-4</v>
      </c>
      <c r="AI58" s="171"/>
      <c r="AJ58" s="162"/>
      <c r="AK58" s="144"/>
    </row>
    <row r="59" spans="1:37" s="40" customFormat="1" ht="12" customHeight="1" x14ac:dyDescent="0.2">
      <c r="B59" s="45">
        <v>22805</v>
      </c>
      <c r="C59" s="116" t="s">
        <v>559</v>
      </c>
      <c r="D59" s="40" t="str">
        <f>_xll.BDP(C59,$D$10)</f>
        <v>DKK</v>
      </c>
      <c r="E59" s="40" t="s">
        <v>583</v>
      </c>
      <c r="F59" s="61">
        <f>_xll.BDP(C59,$F$10)</f>
        <v>501.4</v>
      </c>
      <c r="G59" s="61">
        <f>_xll.BDP(C59,$G$10)</f>
        <v>499.8</v>
      </c>
      <c r="H59" s="62">
        <f t="shared" si="39"/>
        <v>-1.5999999999999659</v>
      </c>
      <c r="I59" s="69">
        <f t="shared" si="40"/>
        <v>-0.3191065017949673</v>
      </c>
      <c r="J59" s="23">
        <v>0</v>
      </c>
      <c r="K59" s="45" t="str">
        <f>CONCATENATE(D804,D59, " Curncy")</f>
        <v>EURDKK Curncy</v>
      </c>
      <c r="L59" s="45">
        <f>IF(D59 = D804,1,_xll.BDP(K59,$L$10))</f>
        <v>1</v>
      </c>
      <c r="M59" s="63">
        <f>IF(D59 = D804,1,_xll.BDP(K59,$M$10)*L59)</f>
        <v>7.4484000000000004</v>
      </c>
      <c r="N59" s="265">
        <f t="shared" si="41"/>
        <v>0</v>
      </c>
      <c r="O59" s="133">
        <f>N59 / AA740</f>
        <v>0</v>
      </c>
      <c r="P59" s="275">
        <f>N59 / AA804</f>
        <v>0</v>
      </c>
      <c r="Q59" s="64">
        <f t="shared" si="42"/>
        <v>0</v>
      </c>
      <c r="R59" s="10">
        <f>Q59 / AA740*100</f>
        <v>0</v>
      </c>
      <c r="S59" s="10">
        <f>Q59 / AA804*100</f>
        <v>0</v>
      </c>
      <c r="T59" s="288">
        <f t="shared" si="43"/>
        <v>0</v>
      </c>
      <c r="U59" s="127">
        <f t="shared" si="44"/>
        <v>0</v>
      </c>
      <c r="V59" s="30">
        <f t="shared" si="45"/>
        <v>1</v>
      </c>
      <c r="W59" s="40">
        <v>0</v>
      </c>
      <c r="X59" s="40">
        <v>1</v>
      </c>
      <c r="Y59" s="119">
        <f t="shared" si="46"/>
        <v>0</v>
      </c>
      <c r="Z59" s="119">
        <f t="shared" si="47"/>
        <v>0</v>
      </c>
      <c r="AA59" s="168"/>
      <c r="AB59" s="150">
        <f>_xll.BDH(C59,$AB$10,$D$1,$D$1)</f>
        <v>515</v>
      </c>
      <c r="AC59" s="148">
        <f t="shared" si="48"/>
        <v>-13.600000000000023</v>
      </c>
      <c r="AD59" s="137">
        <f t="shared" si="49"/>
        <v>-2.6407766990291308</v>
      </c>
      <c r="AE59" s="136">
        <v>0</v>
      </c>
      <c r="AF59" s="138">
        <f>IF(D59 = D804,1,_xll.BDP(K59,$AF$10)*L59)</f>
        <v>7.4482999999999997</v>
      </c>
      <c r="AG59" s="160">
        <f>AC59*AE59*V59/AF59 / AI740</f>
        <v>0</v>
      </c>
      <c r="AH59" s="160">
        <f>AC59*AE59*V59/AF59 / AI804</f>
        <v>0</v>
      </c>
      <c r="AI59" s="171"/>
      <c r="AJ59" s="162"/>
      <c r="AK59" s="144"/>
    </row>
    <row r="60" spans="1:37" s="40" customFormat="1" ht="12" customHeight="1" x14ac:dyDescent="0.2">
      <c r="B60" s="45">
        <v>2982</v>
      </c>
      <c r="C60" s="116" t="s">
        <v>560</v>
      </c>
      <c r="D60" s="40" t="str">
        <f>_xll.BDP(C60,$D$10)</f>
        <v>DKK</v>
      </c>
      <c r="E60" s="40" t="s">
        <v>584</v>
      </c>
      <c r="F60" s="61">
        <f>_xll.BDP(C60,$F$10)</f>
        <v>228.6</v>
      </c>
      <c r="G60" s="61">
        <f>_xll.BDP(C60,$G$10)</f>
        <v>228</v>
      </c>
      <c r="H60" s="62">
        <f t="shared" si="39"/>
        <v>-0.59999999999999432</v>
      </c>
      <c r="I60" s="69">
        <f t="shared" si="40"/>
        <v>-0.26246719160104737</v>
      </c>
      <c r="J60" s="23">
        <v>0</v>
      </c>
      <c r="K60" s="45" t="str">
        <f>CONCATENATE(D804,D60, " Curncy")</f>
        <v>EURDKK Curncy</v>
      </c>
      <c r="L60" s="45">
        <f>IF(D60 = D804,1,_xll.BDP(K60,$L$10))</f>
        <v>1</v>
      </c>
      <c r="M60" s="63">
        <f>IF(D60 = D804,1,_xll.BDP(K60,$M$10)*L60)</f>
        <v>7.4484000000000004</v>
      </c>
      <c r="N60" s="265">
        <f t="shared" si="41"/>
        <v>0</v>
      </c>
      <c r="O60" s="133">
        <f>N60 / AA740</f>
        <v>0</v>
      </c>
      <c r="P60" s="275">
        <f>N60 / AA804</f>
        <v>0</v>
      </c>
      <c r="Q60" s="64">
        <f t="shared" si="42"/>
        <v>0</v>
      </c>
      <c r="R60" s="10">
        <f>Q60 / AA740*100</f>
        <v>0</v>
      </c>
      <c r="S60" s="10">
        <f>Q60 / AA804*100</f>
        <v>0</v>
      </c>
      <c r="T60" s="288">
        <f t="shared" si="43"/>
        <v>0</v>
      </c>
      <c r="U60" s="127">
        <f t="shared" si="44"/>
        <v>0</v>
      </c>
      <c r="V60" s="30">
        <f t="shared" si="45"/>
        <v>1</v>
      </c>
      <c r="W60" s="40">
        <v>0</v>
      </c>
      <c r="X60" s="40">
        <v>1</v>
      </c>
      <c r="Y60" s="119">
        <f t="shared" si="46"/>
        <v>0</v>
      </c>
      <c r="Z60" s="119">
        <f t="shared" si="47"/>
        <v>0</v>
      </c>
      <c r="AA60" s="168"/>
      <c r="AB60" s="150">
        <f>_xll.BDH(C60,$AB$10,$D$1,$D$1)</f>
        <v>244.4</v>
      </c>
      <c r="AC60" s="148">
        <f t="shared" si="48"/>
        <v>-15.800000000000011</v>
      </c>
      <c r="AD60" s="137">
        <f t="shared" si="49"/>
        <v>-6.4648117839607249</v>
      </c>
      <c r="AE60" s="136">
        <v>0</v>
      </c>
      <c r="AF60" s="138">
        <f>IF(D60 = D804,1,_xll.BDP(K60,$AF$10)*L60)</f>
        <v>7.4482999999999997</v>
      </c>
      <c r="AG60" s="160">
        <f>AC60*AE60*V60/AF60 / AI740</f>
        <v>0</v>
      </c>
      <c r="AH60" s="160">
        <f>AC60*AE60*V60/AF60 / AI804</f>
        <v>0</v>
      </c>
      <c r="AI60" s="171"/>
      <c r="AJ60" s="162"/>
      <c r="AK60" s="144"/>
    </row>
    <row r="61" spans="1:37" s="40" customFormat="1" ht="12" customHeight="1" x14ac:dyDescent="0.2">
      <c r="B61" s="45">
        <v>7096</v>
      </c>
      <c r="C61" s="116" t="s">
        <v>561</v>
      </c>
      <c r="D61" s="40" t="str">
        <f>_xll.BDP(C61,$D$10)</f>
        <v>DKK</v>
      </c>
      <c r="E61" s="40" t="s">
        <v>585</v>
      </c>
      <c r="F61" s="61">
        <f>_xll.BDP(C61,$F$10)</f>
        <v>214.2</v>
      </c>
      <c r="G61" s="61">
        <f>_xll.BDP(C61,$G$10)</f>
        <v>213.6</v>
      </c>
      <c r="H61" s="62">
        <f t="shared" si="39"/>
        <v>-0.59999999999999432</v>
      </c>
      <c r="I61" s="69">
        <f t="shared" si="40"/>
        <v>-0.28011204481792451</v>
      </c>
      <c r="J61" s="23">
        <v>0</v>
      </c>
      <c r="K61" s="45" t="str">
        <f>CONCATENATE(D804,D61, " Curncy")</f>
        <v>EURDKK Curncy</v>
      </c>
      <c r="L61" s="45">
        <f>IF(D61 = D804,1,_xll.BDP(K61,$L$10))</f>
        <v>1</v>
      </c>
      <c r="M61" s="63">
        <f>IF(D61 = D804,1,_xll.BDP(K61,$M$10)*L61)</f>
        <v>7.4484000000000004</v>
      </c>
      <c r="N61" s="265">
        <f t="shared" si="41"/>
        <v>0</v>
      </c>
      <c r="O61" s="133">
        <f>N61 / AA740</f>
        <v>0</v>
      </c>
      <c r="P61" s="275">
        <f>N61 / AA804</f>
        <v>0</v>
      </c>
      <c r="Q61" s="64">
        <f t="shared" si="42"/>
        <v>0</v>
      </c>
      <c r="R61" s="10">
        <f>Q61 / AA740*100</f>
        <v>0</v>
      </c>
      <c r="S61" s="10">
        <f>Q61 / AA804*100</f>
        <v>0</v>
      </c>
      <c r="T61" s="288">
        <f t="shared" si="43"/>
        <v>0</v>
      </c>
      <c r="U61" s="127">
        <f t="shared" si="44"/>
        <v>0</v>
      </c>
      <c r="V61" s="30">
        <f t="shared" si="45"/>
        <v>1</v>
      </c>
      <c r="W61" s="40">
        <v>0</v>
      </c>
      <c r="X61" s="40">
        <v>1</v>
      </c>
      <c r="Y61" s="119">
        <f t="shared" si="46"/>
        <v>0</v>
      </c>
      <c r="Z61" s="119">
        <f t="shared" si="47"/>
        <v>0</v>
      </c>
      <c r="AA61" s="168"/>
      <c r="AB61" s="150">
        <f>_xll.BDH(C61,$AB$10,$D$1,$D$1)</f>
        <v>218.3</v>
      </c>
      <c r="AC61" s="148">
        <f t="shared" si="48"/>
        <v>-4.1000000000000227</v>
      </c>
      <c r="AD61" s="137">
        <f t="shared" si="49"/>
        <v>-1.8781493357764647</v>
      </c>
      <c r="AE61" s="136">
        <v>0</v>
      </c>
      <c r="AF61" s="138">
        <f>IF(D61 = D804,1,_xll.BDP(K61,$AF$10)*L61)</f>
        <v>7.4482999999999997</v>
      </c>
      <c r="AG61" s="160">
        <f>AC61*AE61*V61/AF61 / AI740</f>
        <v>0</v>
      </c>
      <c r="AH61" s="160">
        <f>AC61*AE61*V61/AF61 / AI804</f>
        <v>0</v>
      </c>
      <c r="AI61" s="171"/>
      <c r="AJ61" s="162"/>
      <c r="AK61" s="144"/>
    </row>
    <row r="62" spans="1:37" s="40" customFormat="1" ht="12" customHeight="1" x14ac:dyDescent="0.2">
      <c r="B62" s="45">
        <v>1537</v>
      </c>
      <c r="C62" s="116" t="s">
        <v>562</v>
      </c>
      <c r="D62" s="40" t="str">
        <f>_xll.BDP(C62,$D$10)</f>
        <v>DKK</v>
      </c>
      <c r="E62" s="40" t="s">
        <v>586</v>
      </c>
      <c r="F62" s="61">
        <f>_xll.BDP(C62,$F$10)</f>
        <v>298.10000000000002</v>
      </c>
      <c r="G62" s="61">
        <f>_xll.BDP(C62,$G$10)</f>
        <v>295.85000000000002</v>
      </c>
      <c r="H62" s="62">
        <f t="shared" si="39"/>
        <v>-2.25</v>
      </c>
      <c r="I62" s="69">
        <f t="shared" si="40"/>
        <v>-0.75478027507547796</v>
      </c>
      <c r="J62" s="23">
        <v>0</v>
      </c>
      <c r="K62" s="45" t="str">
        <f>CONCATENATE(D804,D62, " Curncy")</f>
        <v>EURDKK Curncy</v>
      </c>
      <c r="L62" s="45">
        <f>IF(D62 = D804,1,_xll.BDP(K62,$L$10))</f>
        <v>1</v>
      </c>
      <c r="M62" s="63">
        <f>IF(D62 = D804,1,_xll.BDP(K62,$M$10)*L62)</f>
        <v>7.4484000000000004</v>
      </c>
      <c r="N62" s="265">
        <f t="shared" si="41"/>
        <v>0</v>
      </c>
      <c r="O62" s="133">
        <f>N62 / AA740</f>
        <v>0</v>
      </c>
      <c r="P62" s="275">
        <f>N62 / AA804</f>
        <v>0</v>
      </c>
      <c r="Q62" s="64">
        <f t="shared" si="42"/>
        <v>0</v>
      </c>
      <c r="R62" s="10">
        <f>Q62 / AA740*100</f>
        <v>0</v>
      </c>
      <c r="S62" s="10">
        <f>Q62 / AA804*100</f>
        <v>0</v>
      </c>
      <c r="T62" s="288">
        <f t="shared" si="43"/>
        <v>0</v>
      </c>
      <c r="U62" s="127">
        <f t="shared" si="44"/>
        <v>0</v>
      </c>
      <c r="V62" s="30">
        <f t="shared" si="45"/>
        <v>1</v>
      </c>
      <c r="W62" s="40">
        <v>0</v>
      </c>
      <c r="X62" s="40">
        <v>1</v>
      </c>
      <c r="Y62" s="119">
        <f t="shared" si="46"/>
        <v>0</v>
      </c>
      <c r="Z62" s="119">
        <f t="shared" si="47"/>
        <v>0</v>
      </c>
      <c r="AA62" s="168"/>
      <c r="AB62" s="150">
        <f>_xll.BDH(C62,$AB$10,$D$1,$D$1)</f>
        <v>307.14999999999998</v>
      </c>
      <c r="AC62" s="148">
        <f t="shared" si="48"/>
        <v>-9.0499999999999545</v>
      </c>
      <c r="AD62" s="137">
        <f t="shared" si="49"/>
        <v>-2.9464431059742653</v>
      </c>
      <c r="AE62" s="136">
        <v>0</v>
      </c>
      <c r="AF62" s="138">
        <f>IF(D62 = D804,1,_xll.BDP(K62,$AF$10)*L62)</f>
        <v>7.4482999999999997</v>
      </c>
      <c r="AG62" s="160">
        <f>AC62*AE62*V62/AF62 / AI740</f>
        <v>0</v>
      </c>
      <c r="AH62" s="160">
        <f>AC62*AE62*V62/AF62 / AI804</f>
        <v>0</v>
      </c>
      <c r="AI62" s="171"/>
      <c r="AJ62" s="162"/>
      <c r="AK62" s="144"/>
    </row>
    <row r="63" spans="1:37" s="40" customFormat="1" ht="12" customHeight="1" x14ac:dyDescent="0.2">
      <c r="B63" s="45">
        <v>6813</v>
      </c>
      <c r="C63" s="116" t="s">
        <v>563</v>
      </c>
      <c r="D63" s="40" t="str">
        <f>_xll.BDP(C63,$D$10)</f>
        <v>DKK</v>
      </c>
      <c r="E63" s="40" t="s">
        <v>587</v>
      </c>
      <c r="F63" s="61">
        <f>_xll.BDP(C63,$F$10)</f>
        <v>49.69</v>
      </c>
      <c r="G63" s="61">
        <f>_xll.BDP(C63,$G$10)</f>
        <v>49.95</v>
      </c>
      <c r="H63" s="62">
        <f t="shared" si="39"/>
        <v>0.26000000000000512</v>
      </c>
      <c r="I63" s="69">
        <f t="shared" si="40"/>
        <v>0.52324411350373334</v>
      </c>
      <c r="J63" s="23">
        <v>0</v>
      </c>
      <c r="K63" s="45" t="str">
        <f>CONCATENATE(D804,D63, " Curncy")</f>
        <v>EURDKK Curncy</v>
      </c>
      <c r="L63" s="45">
        <f>IF(D63 = D804,1,_xll.BDP(K63,$L$10))</f>
        <v>1</v>
      </c>
      <c r="M63" s="63">
        <f>IF(D63 = D804,1,_xll.BDP(K63,$M$10)*L63)</f>
        <v>7.4484000000000004</v>
      </c>
      <c r="N63" s="265">
        <f t="shared" si="41"/>
        <v>0</v>
      </c>
      <c r="O63" s="133">
        <f>N63 / AA740</f>
        <v>0</v>
      </c>
      <c r="P63" s="275">
        <f>N63 / AA804</f>
        <v>0</v>
      </c>
      <c r="Q63" s="64">
        <f t="shared" si="42"/>
        <v>0</v>
      </c>
      <c r="R63" s="10">
        <f>Q63 / AA740*100</f>
        <v>0</v>
      </c>
      <c r="S63" s="10">
        <f>Q63 / AA804*100</f>
        <v>0</v>
      </c>
      <c r="T63" s="288">
        <f t="shared" si="43"/>
        <v>0</v>
      </c>
      <c r="U63" s="127">
        <f t="shared" si="44"/>
        <v>0</v>
      </c>
      <c r="V63" s="30">
        <f t="shared" si="45"/>
        <v>1</v>
      </c>
      <c r="W63" s="40">
        <v>0</v>
      </c>
      <c r="X63" s="40">
        <v>1</v>
      </c>
      <c r="Y63" s="119">
        <f t="shared" si="46"/>
        <v>0</v>
      </c>
      <c r="Z63" s="119">
        <f t="shared" si="47"/>
        <v>0</v>
      </c>
      <c r="AA63" s="168"/>
      <c r="AB63" s="150">
        <f>_xll.BDH(C63,$AB$10,$D$1,$D$1)</f>
        <v>49.76</v>
      </c>
      <c r="AC63" s="148">
        <f t="shared" si="48"/>
        <v>-7.0000000000000284E-2</v>
      </c>
      <c r="AD63" s="137">
        <f t="shared" si="49"/>
        <v>-0.14067524115755684</v>
      </c>
      <c r="AE63" s="136">
        <v>0</v>
      </c>
      <c r="AF63" s="138">
        <f>IF(D63 = D804,1,_xll.BDP(K63,$AF$10)*L63)</f>
        <v>7.4482999999999997</v>
      </c>
      <c r="AG63" s="160">
        <f>AC63*AE63*V63/AF63 / AI740</f>
        <v>0</v>
      </c>
      <c r="AH63" s="160">
        <f>AC63*AE63*V63/AF63 / AI804</f>
        <v>0</v>
      </c>
      <c r="AI63" s="171"/>
      <c r="AJ63" s="162"/>
      <c r="AK63" s="144"/>
    </row>
    <row r="64" spans="1:37" s="40" customFormat="1" ht="12" customHeight="1" x14ac:dyDescent="0.2">
      <c r="B64" s="45">
        <v>2135</v>
      </c>
      <c r="C64" s="116" t="s">
        <v>564</v>
      </c>
      <c r="D64" s="40" t="str">
        <f>_xll.BDP(C64,$D$10)</f>
        <v>DKK</v>
      </c>
      <c r="E64" s="40" t="s">
        <v>588</v>
      </c>
      <c r="F64" s="61">
        <f>_xll.BDP(C64,$F$10)</f>
        <v>283.39999999999998</v>
      </c>
      <c r="G64" s="61">
        <f>_xll.BDP(C64,$G$10)</f>
        <v>283.60000000000002</v>
      </c>
      <c r="H64" s="62">
        <f t="shared" si="39"/>
        <v>0.20000000000004547</v>
      </c>
      <c r="I64" s="69">
        <f t="shared" si="40"/>
        <v>7.0571630204673774E-2</v>
      </c>
      <c r="J64" s="23">
        <v>0</v>
      </c>
      <c r="K64" s="45" t="str">
        <f>CONCATENATE(D804,D64, " Curncy")</f>
        <v>EURDKK Curncy</v>
      </c>
      <c r="L64" s="45">
        <f>IF(D64 = D804,1,_xll.BDP(K64,$L$10))</f>
        <v>1</v>
      </c>
      <c r="M64" s="63">
        <f>IF(D64 = D804,1,_xll.BDP(K64,$M$10)*L64)</f>
        <v>7.4484000000000004</v>
      </c>
      <c r="N64" s="265">
        <f t="shared" si="41"/>
        <v>0</v>
      </c>
      <c r="O64" s="133">
        <f>N64 / AA740</f>
        <v>0</v>
      </c>
      <c r="P64" s="275">
        <f>N64 / AA804</f>
        <v>0</v>
      </c>
      <c r="Q64" s="64">
        <f t="shared" si="42"/>
        <v>0</v>
      </c>
      <c r="R64" s="10">
        <f>Q64 / AA740*100</f>
        <v>0</v>
      </c>
      <c r="S64" s="10">
        <f>Q64 / AA804*100</f>
        <v>0</v>
      </c>
      <c r="T64" s="288">
        <f t="shared" si="43"/>
        <v>0</v>
      </c>
      <c r="U64" s="127">
        <f t="shared" si="44"/>
        <v>0</v>
      </c>
      <c r="V64" s="30">
        <f t="shared" si="45"/>
        <v>1</v>
      </c>
      <c r="W64" s="40">
        <v>0</v>
      </c>
      <c r="X64" s="40">
        <v>1</v>
      </c>
      <c r="Y64" s="119">
        <f t="shared" si="46"/>
        <v>0</v>
      </c>
      <c r="Z64" s="119">
        <f t="shared" si="47"/>
        <v>0</v>
      </c>
      <c r="AA64" s="168"/>
      <c r="AB64" s="150">
        <f>_xll.BDH(C64,$AB$10,$D$1,$D$1)</f>
        <v>294.8</v>
      </c>
      <c r="AC64" s="148">
        <f t="shared" si="48"/>
        <v>-11.400000000000034</v>
      </c>
      <c r="AD64" s="137">
        <f t="shared" si="49"/>
        <v>-3.867028493894177</v>
      </c>
      <c r="AE64" s="136">
        <v>0</v>
      </c>
      <c r="AF64" s="138">
        <f>IF(D64 = D804,1,_xll.BDP(K64,$AF$10)*L64)</f>
        <v>7.4482999999999997</v>
      </c>
      <c r="AG64" s="160">
        <f>AC64*AE64*V64/AF64 / AI740</f>
        <v>0</v>
      </c>
      <c r="AH64" s="160">
        <f>AC64*AE64*V64/AF64 / AI804</f>
        <v>0</v>
      </c>
      <c r="AI64" s="171"/>
      <c r="AJ64" s="162"/>
      <c r="AK64" s="144"/>
    </row>
    <row r="65" spans="1:37" s="40" customFormat="1" ht="12" customHeight="1" x14ac:dyDescent="0.2">
      <c r="B65" s="45">
        <v>2041</v>
      </c>
      <c r="C65" s="116" t="s">
        <v>565</v>
      </c>
      <c r="D65" s="40" t="str">
        <f>_xll.BDP(C65,$D$10)</f>
        <v>DKK</v>
      </c>
      <c r="E65" s="40" t="s">
        <v>589</v>
      </c>
      <c r="F65" s="61">
        <f>_xll.BDP(C65,$F$10)</f>
        <v>437.5</v>
      </c>
      <c r="G65" s="61">
        <f>_xll.BDP(C65,$G$10)</f>
        <v>436.8</v>
      </c>
      <c r="H65" s="62">
        <f t="shared" si="39"/>
        <v>-0.69999999999998863</v>
      </c>
      <c r="I65" s="69">
        <f t="shared" si="40"/>
        <v>-0.15999999999999739</v>
      </c>
      <c r="J65" s="23">
        <v>0</v>
      </c>
      <c r="K65" s="45" t="str">
        <f>CONCATENATE(D804,D65, " Curncy")</f>
        <v>EURDKK Curncy</v>
      </c>
      <c r="L65" s="45">
        <f>IF(D65 = D804,1,_xll.BDP(K65,$L$10))</f>
        <v>1</v>
      </c>
      <c r="M65" s="63">
        <f>IF(D65 = D804,1,_xll.BDP(K65,$M$10)*L65)</f>
        <v>7.4484000000000004</v>
      </c>
      <c r="N65" s="265">
        <f t="shared" si="41"/>
        <v>0</v>
      </c>
      <c r="O65" s="133">
        <f>N65 / AA740</f>
        <v>0</v>
      </c>
      <c r="P65" s="275">
        <f>N65 / AA804</f>
        <v>0</v>
      </c>
      <c r="Q65" s="64">
        <f t="shared" si="42"/>
        <v>0</v>
      </c>
      <c r="R65" s="10">
        <f>Q65 / AA740*100</f>
        <v>0</v>
      </c>
      <c r="S65" s="10">
        <f>Q65 / AA804*100</f>
        <v>0</v>
      </c>
      <c r="T65" s="288">
        <f t="shared" si="43"/>
        <v>0</v>
      </c>
      <c r="U65" s="127">
        <f t="shared" si="44"/>
        <v>0</v>
      </c>
      <c r="V65" s="30">
        <f t="shared" si="45"/>
        <v>1</v>
      </c>
      <c r="W65" s="40">
        <v>0</v>
      </c>
      <c r="X65" s="40">
        <v>1</v>
      </c>
      <c r="Y65" s="119">
        <f t="shared" si="46"/>
        <v>0</v>
      </c>
      <c r="Z65" s="119">
        <f t="shared" si="47"/>
        <v>0</v>
      </c>
      <c r="AA65" s="168"/>
      <c r="AB65" s="150">
        <f>_xll.BDH(C65,$AB$10,$D$1,$D$1)</f>
        <v>440</v>
      </c>
      <c r="AC65" s="148">
        <f t="shared" si="48"/>
        <v>-2.5</v>
      </c>
      <c r="AD65" s="137">
        <f t="shared" si="49"/>
        <v>-0.56818181818181823</v>
      </c>
      <c r="AE65" s="136">
        <v>0</v>
      </c>
      <c r="AF65" s="138">
        <f>IF(D65 = D804,1,_xll.BDP(K65,$AF$10)*L65)</f>
        <v>7.4482999999999997</v>
      </c>
      <c r="AG65" s="160">
        <f>AC65*AE65*V65/AF65 / AI740</f>
        <v>0</v>
      </c>
      <c r="AH65" s="160">
        <f>AC65*AE65*V65/AF65 / AI804</f>
        <v>0</v>
      </c>
      <c r="AI65" s="171"/>
      <c r="AJ65" s="162"/>
      <c r="AK65" s="144"/>
    </row>
    <row r="66" spans="1:37" s="40" customFormat="1" x14ac:dyDescent="0.2">
      <c r="B66" s="45">
        <v>22608</v>
      </c>
      <c r="C66" s="116" t="s">
        <v>220</v>
      </c>
      <c r="D66" s="40" t="str">
        <f>_xll.BDP(C66,$D$10)</f>
        <v>DKK</v>
      </c>
      <c r="E66" s="40" t="s">
        <v>317</v>
      </c>
      <c r="F66" s="61">
        <f>_xll.BDP(C66,$F$10)</f>
        <v>228.6</v>
      </c>
      <c r="G66" s="61">
        <f>_xll.BDP(C66,$G$10)</f>
        <v>222</v>
      </c>
      <c r="H66" s="62">
        <f t="shared" si="39"/>
        <v>-6.5999999999999943</v>
      </c>
      <c r="I66" s="69">
        <f t="shared" si="40"/>
        <v>-2.8871391076115462</v>
      </c>
      <c r="J66" s="23">
        <v>0</v>
      </c>
      <c r="K66" s="45" t="str">
        <f>CONCATENATE(D804,D66, " Curncy")</f>
        <v>EURDKK Curncy</v>
      </c>
      <c r="L66" s="45">
        <f>IF(D66 = D804,1,_xll.BDP(K66,$L$10))</f>
        <v>1</v>
      </c>
      <c r="M66" s="63">
        <f>IF(D66 = D804,1,_xll.BDP(K66,$M$10)*L66)</f>
        <v>7.4484000000000004</v>
      </c>
      <c r="N66" s="265">
        <f t="shared" si="41"/>
        <v>0</v>
      </c>
      <c r="O66" s="133">
        <f>N66 / AA740</f>
        <v>0</v>
      </c>
      <c r="P66" s="275">
        <f>N66 / AA804</f>
        <v>0</v>
      </c>
      <c r="Q66" s="64">
        <f t="shared" si="42"/>
        <v>0</v>
      </c>
      <c r="R66" s="10">
        <f>Q66 / AA740*100</f>
        <v>0</v>
      </c>
      <c r="S66" s="10">
        <f>Q66 / AA804*100</f>
        <v>0</v>
      </c>
      <c r="T66" s="288">
        <f t="shared" si="43"/>
        <v>0</v>
      </c>
      <c r="U66" s="127">
        <f t="shared" si="44"/>
        <v>0</v>
      </c>
      <c r="V66" s="30">
        <f t="shared" si="45"/>
        <v>1</v>
      </c>
      <c r="W66" s="40">
        <v>0</v>
      </c>
      <c r="X66" s="40">
        <v>1</v>
      </c>
      <c r="Y66" s="119">
        <f t="shared" si="46"/>
        <v>0</v>
      </c>
      <c r="Z66" s="119">
        <f t="shared" si="47"/>
        <v>0</v>
      </c>
      <c r="AA66" s="168"/>
      <c r="AB66" s="150">
        <f>_xll.BDH(C66,$AB$10,$D$1,$D$1)</f>
        <v>229.8</v>
      </c>
      <c r="AC66" s="148">
        <f t="shared" si="48"/>
        <v>-1.2000000000000171</v>
      </c>
      <c r="AD66" s="137">
        <f t="shared" si="49"/>
        <v>-0.52219321148825804</v>
      </c>
      <c r="AE66" s="136">
        <v>0</v>
      </c>
      <c r="AF66" s="138">
        <f>IF(D66 = D804,1,_xll.BDP(K66,$AF$10)*L66)</f>
        <v>7.4482999999999997</v>
      </c>
      <c r="AG66" s="160">
        <f>AC66*AE66*V66/AF66 / AI740</f>
        <v>0</v>
      </c>
      <c r="AH66" s="160">
        <f>AC66*AE66*V66/AF66 / AI804</f>
        <v>0</v>
      </c>
      <c r="AI66" s="171"/>
      <c r="AJ66" s="162"/>
      <c r="AK66" s="144"/>
    </row>
    <row r="67" spans="1:37" s="40" customFormat="1" x14ac:dyDescent="0.2">
      <c r="A67" s="42" t="s">
        <v>295</v>
      </c>
      <c r="B67" s="58"/>
      <c r="C67" s="44"/>
      <c r="D67" s="42"/>
      <c r="E67" s="44" t="s">
        <v>219</v>
      </c>
      <c r="F67" s="65"/>
      <c r="G67" s="65"/>
      <c r="H67" s="66"/>
      <c r="I67" s="70"/>
      <c r="J67" s="37"/>
      <c r="K67" s="46"/>
      <c r="L67" s="46"/>
      <c r="M67" s="67"/>
      <c r="N67" s="267">
        <f t="shared" ref="N67:U67" si="50" xml:space="preserve"> SUM(N57:N66)</f>
        <v>2157.4029321733324</v>
      </c>
      <c r="O67" s="227">
        <f t="shared" si="50"/>
        <v>1.3931822464041729E-5</v>
      </c>
      <c r="P67" s="276">
        <f t="shared" si="50"/>
        <v>1.2821169205697813E-5</v>
      </c>
      <c r="Q67" s="233">
        <f t="shared" si="50"/>
        <v>-470673.40636915312</v>
      </c>
      <c r="R67" s="38">
        <f t="shared" si="50"/>
        <v>-0.30394592675717991</v>
      </c>
      <c r="S67" s="234">
        <f t="shared" si="50"/>
        <v>-0.2797151748376433</v>
      </c>
      <c r="T67" s="289">
        <f t="shared" si="50"/>
        <v>-0.30394592675717991</v>
      </c>
      <c r="U67" s="128">
        <f t="shared" si="50"/>
        <v>0</v>
      </c>
      <c r="V67" s="35"/>
      <c r="W67" s="42"/>
      <c r="X67" s="42"/>
      <c r="Y67" s="120">
        <f xml:space="preserve"> SUM(Y57:Y66)</f>
        <v>1.3931822464041729E-5</v>
      </c>
      <c r="Z67" s="120">
        <f xml:space="preserve"> SUM(Z57:Z66)</f>
        <v>0</v>
      </c>
      <c r="AA67" s="180"/>
      <c r="AB67" s="140"/>
      <c r="AC67" s="149"/>
      <c r="AD67" s="139"/>
      <c r="AE67" s="140"/>
      <c r="AF67" s="145"/>
      <c r="AG67" s="161">
        <f xml:space="preserve"> SUM(AG57:AG66)</f>
        <v>-2.7001210043408886E-4</v>
      </c>
      <c r="AH67" s="236">
        <f xml:space="preserve"> SUM(AH57:AH66)</f>
        <v>-2.4840300381362022E-4</v>
      </c>
      <c r="AI67" s="181"/>
      <c r="AJ67" s="162"/>
      <c r="AK67" s="144"/>
    </row>
    <row r="68" spans="1:37" s="40" customFormat="1" x14ac:dyDescent="0.2">
      <c r="B68" s="45"/>
      <c r="C68" s="116"/>
      <c r="F68" s="61"/>
      <c r="G68" s="61"/>
      <c r="H68" s="62"/>
      <c r="I68" s="69"/>
      <c r="J68" s="23"/>
      <c r="K68" s="45"/>
      <c r="L68" s="45"/>
      <c r="M68" s="63"/>
      <c r="N68" s="265"/>
      <c r="O68" s="133"/>
      <c r="P68" s="275"/>
      <c r="Q68" s="64"/>
      <c r="R68" s="10"/>
      <c r="S68" s="10"/>
      <c r="T68" s="288"/>
      <c r="U68" s="127"/>
      <c r="V68" s="30"/>
      <c r="Y68" s="119"/>
      <c r="Z68" s="119"/>
      <c r="AA68" s="168"/>
      <c r="AB68" s="150"/>
      <c r="AC68" s="148"/>
      <c r="AD68" s="137"/>
      <c r="AE68" s="136"/>
      <c r="AF68" s="138"/>
      <c r="AG68" s="160"/>
      <c r="AH68" s="160"/>
      <c r="AI68" s="171"/>
      <c r="AJ68" s="162"/>
      <c r="AK68" s="144"/>
    </row>
    <row r="69" spans="1:37" s="40" customFormat="1" ht="12" customHeight="1" x14ac:dyDescent="0.2">
      <c r="B69" s="45">
        <v>6284</v>
      </c>
      <c r="C69" s="116" t="s">
        <v>566</v>
      </c>
      <c r="D69" s="40" t="str">
        <f>_xll.BDP(C69,$D$10)</f>
        <v>EUR</v>
      </c>
      <c r="E69" s="40" t="s">
        <v>590</v>
      </c>
      <c r="F69" s="61">
        <f>_xll.BDP(C69,$F$10)</f>
        <v>18.355</v>
      </c>
      <c r="G69" s="61">
        <f>_xll.BDP(C69,$G$10)</f>
        <v>18.344999999999999</v>
      </c>
      <c r="H69" s="62">
        <f t="shared" ref="H69:H76" si="51">IF(OR(G69="#N/A N/A",F69="#N/A N/A"),0,  G69 - F69)</f>
        <v>-1.0000000000001563E-2</v>
      </c>
      <c r="I69" s="69">
        <f t="shared" ref="I69:I76" si="52">IF(OR(F69=0,F69="#N/A N/A"),0,H69 / F69*100)</f>
        <v>-5.4481067828937961E-2</v>
      </c>
      <c r="J69" s="23">
        <v>0</v>
      </c>
      <c r="K69" s="45" t="str">
        <f>CONCATENATE(D804,D69, " Curncy")</f>
        <v>EUREUR Curncy</v>
      </c>
      <c r="L69" s="45">
        <f>IF(D69 = D804,1,_xll.BDP(K69,$L$10))</f>
        <v>1</v>
      </c>
      <c r="M69" s="63">
        <f>IF(D69 = D804,1,_xll.BDP(K69,$M$10)*L69)</f>
        <v>1</v>
      </c>
      <c r="N69" s="265">
        <f t="shared" ref="N69:N76" si="53">H69*J69*V69/M69</f>
        <v>0</v>
      </c>
      <c r="O69" s="133">
        <f>N69 / AA740</f>
        <v>0</v>
      </c>
      <c r="P69" s="275">
        <f>N69 / AA804</f>
        <v>0</v>
      </c>
      <c r="Q69" s="64">
        <f t="shared" ref="Q69:Q76" si="54">G69*J69*V69/M69</f>
        <v>0</v>
      </c>
      <c r="R69" s="10">
        <f>Q69 / AA740*100</f>
        <v>0</v>
      </c>
      <c r="S69" s="10">
        <f>Q69 / AA804*100</f>
        <v>0</v>
      </c>
      <c r="T69" s="288">
        <f t="shared" ref="T69:T76" si="55">IF(R69&lt;0,R69,0)</f>
        <v>0</v>
      </c>
      <c r="U69" s="127">
        <f t="shared" ref="U69:U76" si="56">IF(R69&gt;0,R69,0)</f>
        <v>0</v>
      </c>
      <c r="V69" s="30">
        <f t="shared" ref="V69:V76" si="57">IF(EXACT(D69,UPPER(D69)),1,0.01)/X69</f>
        <v>1</v>
      </c>
      <c r="W69" s="40">
        <v>0</v>
      </c>
      <c r="X69" s="40">
        <v>1</v>
      </c>
      <c r="Y69" s="119">
        <f t="shared" ref="Y69:Y76" si="58">IF(AND(R69&lt;0,O69&gt;0),O69,0)</f>
        <v>0</v>
      </c>
      <c r="Z69" s="119">
        <f t="shared" ref="Z69:Z76" si="59">IF(AND(R69&gt;0,O69&gt;0),O69,0)</f>
        <v>0</v>
      </c>
      <c r="AA69" s="168"/>
      <c r="AB69" s="150">
        <f>_xll.BDH(C69,$AB$10,$D$1,$D$1)</f>
        <v>18.335000000000001</v>
      </c>
      <c r="AC69" s="148">
        <f t="shared" ref="AC69:AC76" si="60">IF(OR(F69="#N/A N/A",AB69="#N/A N/A"),0,  F69 - AB69)</f>
        <v>1.9999999999999574E-2</v>
      </c>
      <c r="AD69" s="137">
        <f t="shared" ref="AD69:AD76" si="61">IF(OR(AB69=0,AB69="#N/A N/A"),0,AC69 / AB69*100)</f>
        <v>0.10908099263703067</v>
      </c>
      <c r="AE69" s="136">
        <v>0</v>
      </c>
      <c r="AF69" s="138">
        <f>IF(D69 = D804,1,_xll.BDP(K69,$AF$10)*L69)</f>
        <v>1</v>
      </c>
      <c r="AG69" s="160">
        <f>AC69*AE69*V69/AF69 / AI740</f>
        <v>0</v>
      </c>
      <c r="AH69" s="160">
        <f>AC69*AE69*V69/AF69 / AI804</f>
        <v>0</v>
      </c>
      <c r="AI69" s="171"/>
      <c r="AJ69" s="162"/>
      <c r="AK69" s="144"/>
    </row>
    <row r="70" spans="1:37" s="40" customFormat="1" ht="12" customHeight="1" x14ac:dyDescent="0.2">
      <c r="B70" s="45">
        <v>6401</v>
      </c>
      <c r="C70" s="116" t="s">
        <v>567</v>
      </c>
      <c r="D70" s="40" t="str">
        <f>_xll.BDP(C70,$D$10)</f>
        <v>EUR</v>
      </c>
      <c r="E70" s="40" t="s">
        <v>591</v>
      </c>
      <c r="F70" s="61">
        <f>_xll.BDP(C70,$F$10)</f>
        <v>40.090000000000003</v>
      </c>
      <c r="G70" s="61">
        <f>_xll.BDP(C70,$G$10)</f>
        <v>40.07</v>
      </c>
      <c r="H70" s="62">
        <f t="shared" si="51"/>
        <v>-2.0000000000003126E-2</v>
      </c>
      <c r="I70" s="69">
        <f t="shared" si="52"/>
        <v>-4.9887752556755115E-2</v>
      </c>
      <c r="J70" s="23">
        <v>0</v>
      </c>
      <c r="K70" s="45" t="str">
        <f>CONCATENATE(D804,D70, " Curncy")</f>
        <v>EUREUR Curncy</v>
      </c>
      <c r="L70" s="45">
        <f>IF(D70 = D804,1,_xll.BDP(K70,$L$10))</f>
        <v>1</v>
      </c>
      <c r="M70" s="63">
        <f>IF(D70 = D804,1,_xll.BDP(K70,$M$10)*L70)</f>
        <v>1</v>
      </c>
      <c r="N70" s="265">
        <f t="shared" si="53"/>
        <v>0</v>
      </c>
      <c r="O70" s="133">
        <f>N70 / AA740</f>
        <v>0</v>
      </c>
      <c r="P70" s="275">
        <f>N70 / AA804</f>
        <v>0</v>
      </c>
      <c r="Q70" s="64">
        <f t="shared" si="54"/>
        <v>0</v>
      </c>
      <c r="R70" s="10">
        <f>Q70 / AA740*100</f>
        <v>0</v>
      </c>
      <c r="S70" s="10">
        <f>Q70 / AA804*100</f>
        <v>0</v>
      </c>
      <c r="T70" s="288">
        <f t="shared" si="55"/>
        <v>0</v>
      </c>
      <c r="U70" s="127">
        <f t="shared" si="56"/>
        <v>0</v>
      </c>
      <c r="V70" s="30">
        <f t="shared" si="57"/>
        <v>1</v>
      </c>
      <c r="W70" s="40">
        <v>0</v>
      </c>
      <c r="X70" s="40">
        <v>1</v>
      </c>
      <c r="Y70" s="119">
        <f t="shared" si="58"/>
        <v>0</v>
      </c>
      <c r="Z70" s="119">
        <f t="shared" si="59"/>
        <v>0</v>
      </c>
      <c r="AA70" s="168"/>
      <c r="AB70" s="150">
        <f>_xll.BDH(C70,$AB$10,$D$1,$D$1)</f>
        <v>41.58</v>
      </c>
      <c r="AC70" s="148">
        <f t="shared" si="60"/>
        <v>-1.4899999999999949</v>
      </c>
      <c r="AD70" s="137">
        <f t="shared" si="61"/>
        <v>-3.5834535834535712</v>
      </c>
      <c r="AE70" s="136">
        <v>0</v>
      </c>
      <c r="AF70" s="138">
        <f>IF(D70 = D804,1,_xll.BDP(K70,$AF$10)*L70)</f>
        <v>1</v>
      </c>
      <c r="AG70" s="160">
        <f>AC70*AE70*V70/AF70 / AI740</f>
        <v>0</v>
      </c>
      <c r="AH70" s="160">
        <f>AC70*AE70*V70/AF70 / AI804</f>
        <v>0</v>
      </c>
      <c r="AI70" s="171"/>
      <c r="AJ70" s="162"/>
      <c r="AK70" s="144"/>
    </row>
    <row r="71" spans="1:37" s="40" customFormat="1" x14ac:dyDescent="0.2">
      <c r="B71" s="45">
        <v>3050</v>
      </c>
      <c r="C71" s="116" t="s">
        <v>218</v>
      </c>
      <c r="D71" s="40" t="str">
        <f>_xll.BDP(C71,$D$10)</f>
        <v>EUR</v>
      </c>
      <c r="E71" s="40" t="s">
        <v>441</v>
      </c>
      <c r="F71" s="61">
        <f>_xll.BDP(C71,$F$10)</f>
        <v>25.22</v>
      </c>
      <c r="G71" s="61">
        <f>_xll.BDP(C71,$G$10)</f>
        <v>24.47</v>
      </c>
      <c r="H71" s="62">
        <f t="shared" si="51"/>
        <v>-0.75</v>
      </c>
      <c r="I71" s="69">
        <f t="shared" si="52"/>
        <v>-2.9738302934179224</v>
      </c>
      <c r="J71" s="23">
        <v>-79500</v>
      </c>
      <c r="K71" s="45" t="str">
        <f>CONCATENATE(D804,D71, " Curncy")</f>
        <v>EUREUR Curncy</v>
      </c>
      <c r="L71" s="45">
        <f>IF(D71 = D804,1,_xll.BDP(K71,$L$10))</f>
        <v>1</v>
      </c>
      <c r="M71" s="63">
        <f>IF(D71 = D804,1,_xll.BDP(K71,$M$10)*L71)</f>
        <v>1</v>
      </c>
      <c r="N71" s="265">
        <f t="shared" si="53"/>
        <v>59625</v>
      </c>
      <c r="O71" s="133">
        <f>N71 / AA740</f>
        <v>3.8503929981297918E-4</v>
      </c>
      <c r="P71" s="275">
        <f>N71 / AA804</f>
        <v>3.5434373546513418E-4</v>
      </c>
      <c r="Q71" s="64">
        <f t="shared" si="54"/>
        <v>-1945365</v>
      </c>
      <c r="R71" s="10">
        <f>Q71 / AA740*100</f>
        <v>-1.2562548888564802</v>
      </c>
      <c r="S71" s="10">
        <f>Q71 / AA804*100</f>
        <v>-1.1561054942442444</v>
      </c>
      <c r="T71" s="288">
        <f t="shared" si="55"/>
        <v>-1.2562548888564802</v>
      </c>
      <c r="U71" s="127">
        <f t="shared" si="56"/>
        <v>0</v>
      </c>
      <c r="V71" s="30">
        <f t="shared" si="57"/>
        <v>1</v>
      </c>
      <c r="W71" s="40">
        <v>0</v>
      </c>
      <c r="X71" s="40">
        <v>1</v>
      </c>
      <c r="Y71" s="119">
        <f t="shared" si="58"/>
        <v>3.8503929981297918E-4</v>
      </c>
      <c r="Z71" s="119">
        <f t="shared" si="59"/>
        <v>0</v>
      </c>
      <c r="AA71" s="168"/>
      <c r="AB71" s="150">
        <f>_xll.BDH(C71,$AB$10,$D$1,$D$1)</f>
        <v>26.55</v>
      </c>
      <c r="AC71" s="148">
        <f t="shared" si="60"/>
        <v>-1.3300000000000018</v>
      </c>
      <c r="AD71" s="137">
        <f t="shared" si="61"/>
        <v>-5.0094161958568808</v>
      </c>
      <c r="AE71" s="136">
        <v>-79500</v>
      </c>
      <c r="AF71" s="138">
        <f>IF(D71 = D804,1,_xll.BDP(K71,$AF$10)*L71)</f>
        <v>1</v>
      </c>
      <c r="AG71" s="160">
        <f>AC71*AE71*V71/AF71 / AI740</f>
        <v>6.8447590180058975E-4</v>
      </c>
      <c r="AH71" s="160">
        <f>AC71*AE71*V71/AF71 / AI804</f>
        <v>6.2969722383537062E-4</v>
      </c>
      <c r="AI71" s="171"/>
      <c r="AJ71" s="162"/>
      <c r="AK71" s="144"/>
    </row>
    <row r="72" spans="1:37" s="40" customFormat="1" ht="12" customHeight="1" x14ac:dyDescent="0.2">
      <c r="B72" s="45">
        <v>6810</v>
      </c>
      <c r="C72" s="116" t="s">
        <v>568</v>
      </c>
      <c r="D72" s="40" t="str">
        <f>_xll.BDP(C72,$D$10)</f>
        <v>EUR</v>
      </c>
      <c r="E72" s="40" t="s">
        <v>592</v>
      </c>
      <c r="F72" s="61">
        <f>_xll.BDP(C72,$F$10)</f>
        <v>57.06</v>
      </c>
      <c r="G72" s="61">
        <f>_xll.BDP(C72,$G$10)</f>
        <v>57.2</v>
      </c>
      <c r="H72" s="62">
        <f t="shared" si="51"/>
        <v>0.14000000000000057</v>
      </c>
      <c r="I72" s="69">
        <f t="shared" si="52"/>
        <v>0.24535576586049873</v>
      </c>
      <c r="J72" s="23">
        <v>0</v>
      </c>
      <c r="K72" s="45" t="str">
        <f>CONCATENATE(D804,D72, " Curncy")</f>
        <v>EUREUR Curncy</v>
      </c>
      <c r="L72" s="45">
        <f>IF(D72 = D804,1,_xll.BDP(K72,$L$10))</f>
        <v>1</v>
      </c>
      <c r="M72" s="63">
        <f>IF(D72 = D804,1,_xll.BDP(K72,$M$10)*L72)</f>
        <v>1</v>
      </c>
      <c r="N72" s="265">
        <f t="shared" si="53"/>
        <v>0</v>
      </c>
      <c r="O72" s="133">
        <f>N72 / AA740</f>
        <v>0</v>
      </c>
      <c r="P72" s="275">
        <f>N72 / AA804</f>
        <v>0</v>
      </c>
      <c r="Q72" s="64">
        <f t="shared" si="54"/>
        <v>0</v>
      </c>
      <c r="R72" s="10">
        <f>Q72 / AA740*100</f>
        <v>0</v>
      </c>
      <c r="S72" s="10">
        <f>Q72 / AA804*100</f>
        <v>0</v>
      </c>
      <c r="T72" s="288">
        <f t="shared" si="55"/>
        <v>0</v>
      </c>
      <c r="U72" s="127">
        <f t="shared" si="56"/>
        <v>0</v>
      </c>
      <c r="V72" s="30">
        <f t="shared" si="57"/>
        <v>1</v>
      </c>
      <c r="W72" s="40">
        <v>0</v>
      </c>
      <c r="X72" s="40">
        <v>1</v>
      </c>
      <c r="Y72" s="119">
        <f t="shared" si="58"/>
        <v>0</v>
      </c>
      <c r="Z72" s="119">
        <f t="shared" si="59"/>
        <v>0</v>
      </c>
      <c r="AA72" s="168"/>
      <c r="AB72" s="150">
        <f>_xll.BDH(C72,$AB$10,$D$1,$D$1)</f>
        <v>60.4</v>
      </c>
      <c r="AC72" s="148">
        <f t="shared" si="60"/>
        <v>-3.3399999999999963</v>
      </c>
      <c r="AD72" s="137">
        <f t="shared" si="61"/>
        <v>-5.5298013245033051</v>
      </c>
      <c r="AE72" s="136">
        <v>0</v>
      </c>
      <c r="AF72" s="138">
        <f>IF(D72 = D804,1,_xll.BDP(K72,$AF$10)*L72)</f>
        <v>1</v>
      </c>
      <c r="AG72" s="160">
        <f>AC72*AE72*V72/AF72 / AI740</f>
        <v>0</v>
      </c>
      <c r="AH72" s="160">
        <f>AC72*AE72*V72/AF72 / AI804</f>
        <v>0</v>
      </c>
      <c r="AI72" s="171"/>
      <c r="AJ72" s="162"/>
      <c r="AK72" s="144"/>
    </row>
    <row r="73" spans="1:37" s="40" customFormat="1" ht="12" customHeight="1" x14ac:dyDescent="0.2">
      <c r="B73" s="45">
        <v>365</v>
      </c>
      <c r="C73" s="116" t="s">
        <v>569</v>
      </c>
      <c r="D73" s="40" t="str">
        <f>_xll.BDP(C73,$D$10)</f>
        <v>EUR</v>
      </c>
      <c r="E73" s="40" t="s">
        <v>593</v>
      </c>
      <c r="F73" s="61">
        <f>_xll.BDP(C73,$F$10)</f>
        <v>4.5439999999999996</v>
      </c>
      <c r="G73" s="61">
        <f>_xll.BDP(C73,$G$10)</f>
        <v>4.51</v>
      </c>
      <c r="H73" s="62">
        <f t="shared" si="51"/>
        <v>-3.3999999999999808E-2</v>
      </c>
      <c r="I73" s="69">
        <f t="shared" si="52"/>
        <v>-0.74823943661971415</v>
      </c>
      <c r="J73" s="23">
        <v>0</v>
      </c>
      <c r="K73" s="45" t="str">
        <f>CONCATENATE(D804,D73, " Curncy")</f>
        <v>EUREUR Curncy</v>
      </c>
      <c r="L73" s="45">
        <f>IF(D73 = D804,1,_xll.BDP(K73,$L$10))</f>
        <v>1</v>
      </c>
      <c r="M73" s="63">
        <f>IF(D73 = D804,1,_xll.BDP(K73,$M$10)*L73)</f>
        <v>1</v>
      </c>
      <c r="N73" s="265">
        <f t="shared" si="53"/>
        <v>0</v>
      </c>
      <c r="O73" s="133">
        <f>N73 / AA740</f>
        <v>0</v>
      </c>
      <c r="P73" s="275">
        <f>N73 / AA804</f>
        <v>0</v>
      </c>
      <c r="Q73" s="64">
        <f t="shared" si="54"/>
        <v>0</v>
      </c>
      <c r="R73" s="10">
        <f>Q73 / AA740*100</f>
        <v>0</v>
      </c>
      <c r="S73" s="10">
        <f>Q73 / AA804*100</f>
        <v>0</v>
      </c>
      <c r="T73" s="288">
        <f t="shared" si="55"/>
        <v>0</v>
      </c>
      <c r="U73" s="127">
        <f t="shared" si="56"/>
        <v>0</v>
      </c>
      <c r="V73" s="30">
        <f t="shared" si="57"/>
        <v>1</v>
      </c>
      <c r="W73" s="40">
        <v>0</v>
      </c>
      <c r="X73" s="40">
        <v>1</v>
      </c>
      <c r="Y73" s="119">
        <f t="shared" si="58"/>
        <v>0</v>
      </c>
      <c r="Z73" s="119">
        <f t="shared" si="59"/>
        <v>0</v>
      </c>
      <c r="AA73" s="168"/>
      <c r="AB73" s="150">
        <f>_xll.BDH(C73,$AB$10,$D$1,$D$1)</f>
        <v>4.79</v>
      </c>
      <c r="AC73" s="148">
        <f t="shared" si="60"/>
        <v>-0.24600000000000044</v>
      </c>
      <c r="AD73" s="137">
        <f t="shared" si="61"/>
        <v>-5.135699373695207</v>
      </c>
      <c r="AE73" s="136">
        <v>0</v>
      </c>
      <c r="AF73" s="138">
        <f>IF(D73 = D804,1,_xll.BDP(K73,$AF$10)*L73)</f>
        <v>1</v>
      </c>
      <c r="AG73" s="160">
        <f>AC73*AE73*V73/AF73 / AI740</f>
        <v>0</v>
      </c>
      <c r="AH73" s="160">
        <f>AC73*AE73*V73/AF73 / AI804</f>
        <v>0</v>
      </c>
      <c r="AI73" s="171"/>
      <c r="AJ73" s="162"/>
      <c r="AK73" s="144"/>
    </row>
    <row r="74" spans="1:37" s="40" customFormat="1" x14ac:dyDescent="0.2">
      <c r="B74" s="45">
        <v>6510</v>
      </c>
      <c r="C74" s="116" t="s">
        <v>217</v>
      </c>
      <c r="D74" s="40" t="str">
        <f>_xll.BDP(C74,$D$10)</f>
        <v>EUR</v>
      </c>
      <c r="E74" s="40" t="s">
        <v>440</v>
      </c>
      <c r="F74" s="61">
        <f>_xll.BDP(C74,$F$10)</f>
        <v>35.97</v>
      </c>
      <c r="G74" s="61">
        <f>_xll.BDP(C74,$G$10)</f>
        <v>35.729999999999997</v>
      </c>
      <c r="H74" s="62">
        <f t="shared" si="51"/>
        <v>-0.24000000000000199</v>
      </c>
      <c r="I74" s="69">
        <f t="shared" si="52"/>
        <v>-0.66722268557131492</v>
      </c>
      <c r="J74" s="23">
        <v>-39000</v>
      </c>
      <c r="K74" s="45" t="str">
        <f>CONCATENATE(D804,D74, " Curncy")</f>
        <v>EUREUR Curncy</v>
      </c>
      <c r="L74" s="45">
        <f>IF(D74 = D804,1,_xll.BDP(K74,$L$10))</f>
        <v>1</v>
      </c>
      <c r="M74" s="63">
        <f>IF(D74 = D804,1,_xll.BDP(K74,$M$10)*L74)</f>
        <v>1</v>
      </c>
      <c r="N74" s="265">
        <f t="shared" si="53"/>
        <v>9360.0000000000782</v>
      </c>
      <c r="O74" s="133">
        <f>N74 / AA740</f>
        <v>6.0443905178188938E-5</v>
      </c>
      <c r="P74" s="275">
        <f>N74 / AA804</f>
        <v>5.5625280737168704E-5</v>
      </c>
      <c r="Q74" s="64">
        <f t="shared" si="54"/>
        <v>-1393469.9999999998</v>
      </c>
      <c r="R74" s="10">
        <f>Q74 / AA740*100</f>
        <v>-0.89985863834028024</v>
      </c>
      <c r="S74" s="10">
        <f>Q74 / AA804*100</f>
        <v>-0.82812136697459193</v>
      </c>
      <c r="T74" s="288">
        <f t="shared" si="55"/>
        <v>-0.89985863834028024</v>
      </c>
      <c r="U74" s="127">
        <f t="shared" si="56"/>
        <v>0</v>
      </c>
      <c r="V74" s="30">
        <f t="shared" si="57"/>
        <v>1</v>
      </c>
      <c r="W74" s="40">
        <v>0</v>
      </c>
      <c r="X74" s="40">
        <v>1</v>
      </c>
      <c r="Y74" s="119">
        <f t="shared" si="58"/>
        <v>6.0443905178188938E-5</v>
      </c>
      <c r="Z74" s="119">
        <f t="shared" si="59"/>
        <v>0</v>
      </c>
      <c r="AA74" s="168"/>
      <c r="AB74" s="150">
        <f>_xll.BDH(C74,$AB$10,$D$1,$D$1)</f>
        <v>37.340000000000003</v>
      </c>
      <c r="AC74" s="148">
        <f t="shared" si="60"/>
        <v>-1.3700000000000045</v>
      </c>
      <c r="AD74" s="137">
        <f t="shared" si="61"/>
        <v>-3.6689876807713024</v>
      </c>
      <c r="AE74" s="136">
        <v>-39000</v>
      </c>
      <c r="AF74" s="138">
        <f>IF(D74 = D804,1,_xll.BDP(K74,$AF$10)*L74)</f>
        <v>1</v>
      </c>
      <c r="AG74" s="160">
        <f>AC74*AE74*V74/AF74 / AI740</f>
        <v>3.4587929666813808E-4</v>
      </c>
      <c r="AH74" s="160">
        <f>AC74*AE74*V74/AF74 / AI804</f>
        <v>3.1819854040312021E-4</v>
      </c>
      <c r="AI74" s="171"/>
      <c r="AJ74" s="162"/>
      <c r="AK74" s="144"/>
    </row>
    <row r="75" spans="1:37" s="40" customFormat="1" ht="12" customHeight="1" x14ac:dyDescent="0.2">
      <c r="B75" s="45">
        <v>6320</v>
      </c>
      <c r="C75" s="116" t="s">
        <v>570</v>
      </c>
      <c r="D75" s="40" t="str">
        <f>_xll.BDP(C75,$D$10)</f>
        <v>EUR</v>
      </c>
      <c r="E75" s="40" t="s">
        <v>594</v>
      </c>
      <c r="F75" s="61">
        <f>_xll.BDP(C75,$F$10)</f>
        <v>7.452</v>
      </c>
      <c r="G75" s="61">
        <f>_xll.BDP(C75,$G$10)</f>
        <v>7.3</v>
      </c>
      <c r="H75" s="62">
        <f t="shared" si="51"/>
        <v>-0.15200000000000014</v>
      </c>
      <c r="I75" s="69">
        <f t="shared" si="52"/>
        <v>-2.0397208803005924</v>
      </c>
      <c r="J75" s="23">
        <v>0</v>
      </c>
      <c r="K75" s="45" t="str">
        <f>CONCATENATE(D804,D75, " Curncy")</f>
        <v>EUREUR Curncy</v>
      </c>
      <c r="L75" s="45">
        <f>IF(D75 = D804,1,_xll.BDP(K75,$L$10))</f>
        <v>1</v>
      </c>
      <c r="M75" s="63">
        <f>IF(D75 = D804,1,_xll.BDP(K75,$M$10)*L75)</f>
        <v>1</v>
      </c>
      <c r="N75" s="265">
        <f t="shared" si="53"/>
        <v>0</v>
      </c>
      <c r="O75" s="133">
        <f>N75 / AA740</f>
        <v>0</v>
      </c>
      <c r="P75" s="275">
        <f>N75 / AA804</f>
        <v>0</v>
      </c>
      <c r="Q75" s="64">
        <f t="shared" si="54"/>
        <v>0</v>
      </c>
      <c r="R75" s="10">
        <f>Q75 / AA740*100</f>
        <v>0</v>
      </c>
      <c r="S75" s="10">
        <f>Q75 / AA804*100</f>
        <v>0</v>
      </c>
      <c r="T75" s="288">
        <f t="shared" si="55"/>
        <v>0</v>
      </c>
      <c r="U75" s="127">
        <f t="shared" si="56"/>
        <v>0</v>
      </c>
      <c r="V75" s="30">
        <f t="shared" si="57"/>
        <v>1</v>
      </c>
      <c r="W75" s="40">
        <v>0</v>
      </c>
      <c r="X75" s="40">
        <v>1</v>
      </c>
      <c r="Y75" s="119">
        <f t="shared" si="58"/>
        <v>0</v>
      </c>
      <c r="Z75" s="119">
        <f t="shared" si="59"/>
        <v>0</v>
      </c>
      <c r="AA75" s="168"/>
      <c r="AB75" s="150">
        <f>_xll.BDH(C75,$AB$10,$D$1,$D$1)</f>
        <v>7.9279999999999999</v>
      </c>
      <c r="AC75" s="148">
        <f t="shared" si="60"/>
        <v>-0.47599999999999998</v>
      </c>
      <c r="AD75" s="137">
        <f t="shared" si="61"/>
        <v>-6.0040363269424821</v>
      </c>
      <c r="AE75" s="136">
        <v>0</v>
      </c>
      <c r="AF75" s="138">
        <f>IF(D75 = D804,1,_xll.BDP(K75,$AF$10)*L75)</f>
        <v>1</v>
      </c>
      <c r="AG75" s="160">
        <f>AC75*AE75*V75/AF75 / AI740</f>
        <v>0</v>
      </c>
      <c r="AH75" s="160">
        <f>AC75*AE75*V75/AF75 / AI804</f>
        <v>0</v>
      </c>
      <c r="AI75" s="171"/>
      <c r="AJ75" s="162"/>
      <c r="AK75" s="144"/>
    </row>
    <row r="76" spans="1:37" s="40" customFormat="1" ht="12" customHeight="1" x14ac:dyDescent="0.2">
      <c r="B76" s="45">
        <v>1063</v>
      </c>
      <c r="C76" s="116" t="s">
        <v>571</v>
      </c>
      <c r="D76" s="40" t="str">
        <f>_xll.BDP(C76,$D$10)</f>
        <v>EUR</v>
      </c>
      <c r="E76" s="40" t="s">
        <v>595</v>
      </c>
      <c r="F76" s="61">
        <f>_xll.BDP(C76,$F$10)</f>
        <v>15.19</v>
      </c>
      <c r="G76" s="61">
        <f>_xll.BDP(C76,$G$10)</f>
        <v>15.005000000000001</v>
      </c>
      <c r="H76" s="62">
        <f t="shared" si="51"/>
        <v>-0.18499999999999872</v>
      </c>
      <c r="I76" s="69">
        <f t="shared" si="52"/>
        <v>-1.2179065174456796</v>
      </c>
      <c r="J76" s="23">
        <v>0</v>
      </c>
      <c r="K76" s="45" t="str">
        <f>CONCATENATE(D804,D76, " Curncy")</f>
        <v>EUREUR Curncy</v>
      </c>
      <c r="L76" s="45">
        <f>IF(D76 = D804,1,_xll.BDP(K76,$L$10))</f>
        <v>1</v>
      </c>
      <c r="M76" s="63">
        <f>IF(D76 = D804,1,_xll.BDP(K76,$M$10)*L76)</f>
        <v>1</v>
      </c>
      <c r="N76" s="265">
        <f t="shared" si="53"/>
        <v>0</v>
      </c>
      <c r="O76" s="133">
        <f>N76 / AA740</f>
        <v>0</v>
      </c>
      <c r="P76" s="275">
        <f>N76 / AA804</f>
        <v>0</v>
      </c>
      <c r="Q76" s="64">
        <f t="shared" si="54"/>
        <v>0</v>
      </c>
      <c r="R76" s="10">
        <f>Q76 / AA740*100</f>
        <v>0</v>
      </c>
      <c r="S76" s="10">
        <f>Q76 / AA804*100</f>
        <v>0</v>
      </c>
      <c r="T76" s="288">
        <f t="shared" si="55"/>
        <v>0</v>
      </c>
      <c r="U76" s="127">
        <f t="shared" si="56"/>
        <v>0</v>
      </c>
      <c r="V76" s="30">
        <f t="shared" si="57"/>
        <v>1</v>
      </c>
      <c r="W76" s="40">
        <v>0</v>
      </c>
      <c r="X76" s="40">
        <v>1</v>
      </c>
      <c r="Y76" s="119">
        <f t="shared" si="58"/>
        <v>0</v>
      </c>
      <c r="Z76" s="119">
        <f t="shared" si="59"/>
        <v>0</v>
      </c>
      <c r="AA76" s="168"/>
      <c r="AB76" s="150">
        <f>_xll.BDH(C76,$AB$10,$D$1,$D$1)</f>
        <v>14.87</v>
      </c>
      <c r="AC76" s="148">
        <f t="shared" si="60"/>
        <v>0.32000000000000028</v>
      </c>
      <c r="AD76" s="137">
        <f t="shared" si="61"/>
        <v>2.1519838601210513</v>
      </c>
      <c r="AE76" s="136">
        <v>0</v>
      </c>
      <c r="AF76" s="138">
        <f>IF(D76 = D804,1,_xll.BDP(K76,$AF$10)*L76)</f>
        <v>1</v>
      </c>
      <c r="AG76" s="160">
        <f>AC76*AE76*V76/AF76 / AI740</f>
        <v>0</v>
      </c>
      <c r="AH76" s="160">
        <f>AC76*AE76*V76/AF76 / AI804</f>
        <v>0</v>
      </c>
      <c r="AI76" s="171"/>
      <c r="AJ76" s="162"/>
      <c r="AK76" s="144"/>
    </row>
    <row r="77" spans="1:37" s="40" customFormat="1" x14ac:dyDescent="0.2">
      <c r="A77" s="42" t="s">
        <v>296</v>
      </c>
      <c r="B77" s="58"/>
      <c r="C77" s="44"/>
      <c r="D77" s="42"/>
      <c r="E77" s="44" t="s">
        <v>216</v>
      </c>
      <c r="F77" s="65"/>
      <c r="G77" s="65"/>
      <c r="H77" s="66"/>
      <c r="I77" s="70"/>
      <c r="J77" s="37"/>
      <c r="K77" s="46"/>
      <c r="L77" s="46"/>
      <c r="M77" s="67"/>
      <c r="N77" s="267">
        <f t="shared" ref="N77:U77" si="62" xml:space="preserve"> SUM(N68:N76)</f>
        <v>68985.000000000073</v>
      </c>
      <c r="O77" s="227">
        <f t="shared" si="62"/>
        <v>4.4548320499116813E-4</v>
      </c>
      <c r="P77" s="276">
        <f t="shared" si="62"/>
        <v>4.0996901620230289E-4</v>
      </c>
      <c r="Q77" s="233">
        <f t="shared" si="62"/>
        <v>-3338835</v>
      </c>
      <c r="R77" s="38">
        <f t="shared" si="62"/>
        <v>-2.1561135271967604</v>
      </c>
      <c r="S77" s="234">
        <f t="shared" si="62"/>
        <v>-1.9842268612188363</v>
      </c>
      <c r="T77" s="289">
        <f t="shared" si="62"/>
        <v>-2.1561135271967604</v>
      </c>
      <c r="U77" s="128">
        <f t="shared" si="62"/>
        <v>0</v>
      </c>
      <c r="V77" s="35"/>
      <c r="W77" s="42"/>
      <c r="X77" s="42"/>
      <c r="Y77" s="120">
        <f xml:space="preserve"> SUM(Y68:Y76)</f>
        <v>4.4548320499116813E-4</v>
      </c>
      <c r="Z77" s="120">
        <f xml:space="preserve"> SUM(Z68:Z76)</f>
        <v>0</v>
      </c>
      <c r="AA77" s="180"/>
      <c r="AB77" s="140"/>
      <c r="AC77" s="149"/>
      <c r="AD77" s="139"/>
      <c r="AE77" s="140"/>
      <c r="AF77" s="145"/>
      <c r="AG77" s="161">
        <f xml:space="preserve"> SUM(AG68:AG76)</f>
        <v>1.0303551984687277E-3</v>
      </c>
      <c r="AH77" s="236">
        <f xml:space="preserve"> SUM(AH68:AH76)</f>
        <v>9.4789576423849088E-4</v>
      </c>
      <c r="AI77" s="181"/>
      <c r="AJ77" s="162"/>
      <c r="AK77" s="144"/>
    </row>
    <row r="78" spans="1:37" s="40" customFormat="1" x14ac:dyDescent="0.2">
      <c r="B78" s="45"/>
      <c r="C78" s="116"/>
      <c r="F78" s="61"/>
      <c r="G78" s="61"/>
      <c r="H78" s="62"/>
      <c r="I78" s="69"/>
      <c r="J78" s="23"/>
      <c r="K78" s="45"/>
      <c r="L78" s="45"/>
      <c r="M78" s="63"/>
      <c r="N78" s="265"/>
      <c r="O78" s="133"/>
      <c r="P78" s="275"/>
      <c r="Q78" s="64"/>
      <c r="R78" s="10"/>
      <c r="S78" s="10"/>
      <c r="T78" s="288"/>
      <c r="U78" s="127"/>
      <c r="V78" s="30"/>
      <c r="Y78" s="119"/>
      <c r="Z78" s="119"/>
      <c r="AA78" s="168"/>
      <c r="AB78" s="150"/>
      <c r="AC78" s="148"/>
      <c r="AD78" s="137"/>
      <c r="AE78" s="136"/>
      <c r="AF78" s="138"/>
      <c r="AG78" s="160"/>
      <c r="AH78" s="160"/>
      <c r="AI78" s="171"/>
      <c r="AJ78" s="162"/>
      <c r="AK78" s="144"/>
    </row>
    <row r="79" spans="1:37" s="40" customFormat="1" x14ac:dyDescent="0.2">
      <c r="B79" s="45"/>
      <c r="C79" s="116" t="s">
        <v>596</v>
      </c>
      <c r="D79" s="40" t="str">
        <f>_xll.BDP(C79,$D$10)</f>
        <v>EUR</v>
      </c>
      <c r="E79" s="40" t="str">
        <f>_xll.BDP(C79,$E$10)</f>
        <v>CAC40 10 EURO FUT Apr18</v>
      </c>
      <c r="F79" s="61">
        <f>_xll.BDP(C79,$F$10)</f>
        <v>5151.5</v>
      </c>
      <c r="G79" s="61">
        <f>_xll.BDP(C79,$G$10)</f>
        <v>5088</v>
      </c>
      <c r="H79" s="62">
        <f t="shared" ref="H79:H110" si="63">IF(OR(G79="#N/A N/A",F79="#N/A N/A"),0,  G79 - F79)</f>
        <v>-63.5</v>
      </c>
      <c r="I79" s="69">
        <f t="shared" ref="I79:I110" si="64">IF(OR(F79=0,F79="#N/A N/A"),0,H79 / F79*100)</f>
        <v>-1.2326506842667184</v>
      </c>
      <c r="J79" s="23">
        <v>0</v>
      </c>
      <c r="K79" s="45" t="str">
        <f>CONCATENATE(D804,D79, " Curncy")</f>
        <v>EUREUR Curncy</v>
      </c>
      <c r="L79" s="45">
        <f>IF(D79 = D804,1,_xll.BDP(K79,$L$10))</f>
        <v>1</v>
      </c>
      <c r="M79" s="63">
        <f>IF(D79 = D804,1,_xll.BDP(K79,$M$10)*L79)</f>
        <v>1</v>
      </c>
      <c r="N79" s="265">
        <f t="shared" ref="N79:N110" si="65">H79*J79*V79/M79</f>
        <v>0</v>
      </c>
      <c r="O79" s="133">
        <f>N79 / AA740</f>
        <v>0</v>
      </c>
      <c r="P79" s="275">
        <f>N79 / AA804</f>
        <v>0</v>
      </c>
      <c r="Q79" s="64">
        <f t="shared" ref="Q79:Q110" si="66">G79*J79*V79/M79</f>
        <v>0</v>
      </c>
      <c r="R79" s="10">
        <f>Q79 / AA740*100</f>
        <v>0</v>
      </c>
      <c r="S79" s="10">
        <f>Q79 / AA804*100</f>
        <v>0</v>
      </c>
      <c r="T79" s="288">
        <f t="shared" ref="T79:T110" si="67">IF(R79&lt;0,R79,0)</f>
        <v>0</v>
      </c>
      <c r="U79" s="127">
        <f t="shared" ref="U79:U110" si="68">IF(R79&gt;0,R79,0)</f>
        <v>0</v>
      </c>
      <c r="V79" s="30">
        <f t="shared" ref="V79:V110" si="69">IF(EXACT(D79,UPPER(D79)),1,0.01)/X79</f>
        <v>1</v>
      </c>
      <c r="W79" s="40">
        <v>3</v>
      </c>
      <c r="X79" s="40">
        <v>1</v>
      </c>
      <c r="Y79" s="119">
        <f t="shared" ref="Y79:Y110" si="70">IF(AND(R79&lt;0,O79&gt;0),O79,0)</f>
        <v>0</v>
      </c>
      <c r="Z79" s="119">
        <f t="shared" ref="Z79:Z110" si="71">IF(AND(R79&gt;0,O79&gt;0),O79,0)</f>
        <v>0</v>
      </c>
      <c r="AA79" s="168"/>
      <c r="AB79" s="150">
        <f>_xll.BDH(C79,$AB$10,$D$1,$D$1)</f>
        <v>5234</v>
      </c>
      <c r="AC79" s="148">
        <f t="shared" ref="AC79:AC110" si="72">IF(OR(F79="#N/A N/A",AB79="#N/A N/A"),0,  F79 - AB79)</f>
        <v>-82.5</v>
      </c>
      <c r="AD79" s="137">
        <f t="shared" ref="AD79:AD110" si="73">IF(OR(AB79=0,AB79="#N/A N/A"),0,AC79 / AB79*100)</f>
        <v>-1.5762323270920902</v>
      </c>
      <c r="AE79" s="136">
        <v>0</v>
      </c>
      <c r="AF79" s="138">
        <f>IF(D79 = D804,1,_xll.BDP(K79,$AF$10)*L79)</f>
        <v>1</v>
      </c>
      <c r="AG79" s="160">
        <f>AC79*AE79*V79/AF79 / AI740</f>
        <v>0</v>
      </c>
      <c r="AH79" s="160">
        <f>AC79*AE79*V79/AF79 / AI804</f>
        <v>0</v>
      </c>
      <c r="AI79" s="171"/>
      <c r="AJ79" s="162"/>
      <c r="AK79" s="144"/>
    </row>
    <row r="80" spans="1:37" s="40" customFormat="1" x14ac:dyDescent="0.2">
      <c r="B80" s="45"/>
      <c r="C80" s="116" t="s">
        <v>597</v>
      </c>
      <c r="D80" s="40" t="str">
        <f>_xll.BDP(C80,$D$10)</f>
        <v>EUR</v>
      </c>
      <c r="E80" s="40" t="str">
        <f>_xll.BDP(C80,$E$10)</f>
        <v>EURO STOXX 50     Jun18</v>
      </c>
      <c r="F80" s="61">
        <f>_xll.BDP(C80,$F$10)</f>
        <v>3253</v>
      </c>
      <c r="G80" s="61">
        <f>_xll.BDP(C80,$G$10)</f>
        <v>3213</v>
      </c>
      <c r="H80" s="62">
        <f t="shared" si="63"/>
        <v>-40</v>
      </c>
      <c r="I80" s="69">
        <f t="shared" si="64"/>
        <v>-1.2296341838303104</v>
      </c>
      <c r="J80" s="23">
        <v>0</v>
      </c>
      <c r="K80" s="45" t="str">
        <f>CONCATENATE(D804,D80, " Curncy")</f>
        <v>EUREUR Curncy</v>
      </c>
      <c r="L80" s="45">
        <f>IF(D80 = D804,1,_xll.BDP(K80,$L$10))</f>
        <v>1</v>
      </c>
      <c r="M80" s="63">
        <f>IF(D80 = D804,1,_xll.BDP(K80,$M$10)*L80)</f>
        <v>1</v>
      </c>
      <c r="N80" s="265">
        <f t="shared" si="65"/>
        <v>0</v>
      </c>
      <c r="O80" s="133">
        <f>N80 / AA740</f>
        <v>0</v>
      </c>
      <c r="P80" s="275">
        <f>N80 / AA804</f>
        <v>0</v>
      </c>
      <c r="Q80" s="64">
        <f t="shared" si="66"/>
        <v>0</v>
      </c>
      <c r="R80" s="10">
        <f>Q80 / AA740*100</f>
        <v>0</v>
      </c>
      <c r="S80" s="10">
        <f>Q80 / AA804*100</f>
        <v>0</v>
      </c>
      <c r="T80" s="288">
        <f t="shared" si="67"/>
        <v>0</v>
      </c>
      <c r="U80" s="127">
        <f t="shared" si="68"/>
        <v>0</v>
      </c>
      <c r="V80" s="30">
        <f t="shared" si="69"/>
        <v>1</v>
      </c>
      <c r="W80" s="40">
        <v>3</v>
      </c>
      <c r="X80" s="40">
        <v>1</v>
      </c>
      <c r="Y80" s="119">
        <f t="shared" si="70"/>
        <v>0</v>
      </c>
      <c r="Z80" s="119">
        <f t="shared" si="71"/>
        <v>0</v>
      </c>
      <c r="AA80" s="168"/>
      <c r="AB80" s="150">
        <f>_xll.BDH(C80,$AB$10,$D$1,$D$1)</f>
        <v>3329</v>
      </c>
      <c r="AC80" s="148">
        <f t="shared" si="72"/>
        <v>-76</v>
      </c>
      <c r="AD80" s="137">
        <f t="shared" si="73"/>
        <v>-2.2829678582156805</v>
      </c>
      <c r="AE80" s="136">
        <v>0</v>
      </c>
      <c r="AF80" s="138">
        <f>IF(D80 = D804,1,_xll.BDP(K80,$AF$10)*L80)</f>
        <v>1</v>
      </c>
      <c r="AG80" s="160">
        <f>AC80*AE80*V80/AF80 / AI740</f>
        <v>0</v>
      </c>
      <c r="AH80" s="160">
        <f>AC80*AE80*V80/AF80 / AI804</f>
        <v>0</v>
      </c>
      <c r="AI80" s="171"/>
      <c r="AJ80" s="162"/>
      <c r="AK80" s="144"/>
    </row>
    <row r="81" spans="2:37" s="40" customFormat="1" ht="12" customHeight="1" x14ac:dyDescent="0.2">
      <c r="B81" s="45">
        <v>2587</v>
      </c>
      <c r="C81" s="116" t="s">
        <v>598</v>
      </c>
      <c r="D81" s="40" t="str">
        <f>_xll.BDP(C81,$D$10)</f>
        <v>EUR</v>
      </c>
      <c r="E81" s="40" t="s">
        <v>637</v>
      </c>
      <c r="F81" s="61">
        <f>_xll.BDP(C81,$F$10)</f>
        <v>45.08</v>
      </c>
      <c r="G81" s="61">
        <f>_xll.BDP(C81,$G$10)</f>
        <v>44.5</v>
      </c>
      <c r="H81" s="62">
        <f t="shared" si="63"/>
        <v>-0.57999999999999829</v>
      </c>
      <c r="I81" s="69">
        <f t="shared" si="64"/>
        <v>-1.2866015971605997</v>
      </c>
      <c r="J81" s="23">
        <v>0</v>
      </c>
      <c r="K81" s="45" t="str">
        <f>CONCATENATE(D804,D81, " Curncy")</f>
        <v>EUREUR Curncy</v>
      </c>
      <c r="L81" s="45">
        <f>IF(D81 = D804,1,_xll.BDP(K81,$L$10))</f>
        <v>1</v>
      </c>
      <c r="M81" s="63">
        <f>IF(D81 = D804,1,_xll.BDP(K81,$M$10)*L81)</f>
        <v>1</v>
      </c>
      <c r="N81" s="265">
        <f t="shared" si="65"/>
        <v>0</v>
      </c>
      <c r="O81" s="133">
        <f>N81 / AA740</f>
        <v>0</v>
      </c>
      <c r="P81" s="275">
        <f>N81 / AA804</f>
        <v>0</v>
      </c>
      <c r="Q81" s="64">
        <f t="shared" si="66"/>
        <v>0</v>
      </c>
      <c r="R81" s="10">
        <f>Q81 / AA740*100</f>
        <v>0</v>
      </c>
      <c r="S81" s="10">
        <f>Q81 / AA804*100</f>
        <v>0</v>
      </c>
      <c r="T81" s="288">
        <f t="shared" si="67"/>
        <v>0</v>
      </c>
      <c r="U81" s="127">
        <f t="shared" si="68"/>
        <v>0</v>
      </c>
      <c r="V81" s="30">
        <f t="shared" si="69"/>
        <v>1</v>
      </c>
      <c r="W81" s="40">
        <v>0</v>
      </c>
      <c r="X81" s="40">
        <v>1</v>
      </c>
      <c r="Y81" s="119">
        <f t="shared" si="70"/>
        <v>0</v>
      </c>
      <c r="Z81" s="119">
        <f t="shared" si="71"/>
        <v>0</v>
      </c>
      <c r="AA81" s="168"/>
      <c r="AB81" s="150">
        <f>_xll.BDH(C81,$AB$10,$D$1,$D$1)</f>
        <v>45.83</v>
      </c>
      <c r="AC81" s="148">
        <f t="shared" si="72"/>
        <v>-0.75</v>
      </c>
      <c r="AD81" s="137">
        <f t="shared" si="73"/>
        <v>-1.6364826532838752</v>
      </c>
      <c r="AE81" s="136">
        <v>0</v>
      </c>
      <c r="AF81" s="138">
        <f>IF(D81 = D804,1,_xll.BDP(K81,$AF$10)*L81)</f>
        <v>1</v>
      </c>
      <c r="AG81" s="160">
        <f>AC81*AE81*V81/AF81 / AI740</f>
        <v>0</v>
      </c>
      <c r="AH81" s="160">
        <f>AC81*AE81*V81/AF81 / AI804</f>
        <v>0</v>
      </c>
      <c r="AI81" s="171"/>
      <c r="AJ81" s="162"/>
      <c r="AK81" s="144"/>
    </row>
    <row r="82" spans="2:37" s="40" customFormat="1" ht="12" customHeight="1" x14ac:dyDescent="0.2">
      <c r="B82" s="45">
        <v>2476</v>
      </c>
      <c r="C82" s="116" t="s">
        <v>599</v>
      </c>
      <c r="D82" s="40" t="str">
        <f>_xll.BDP(C82,$D$10)</f>
        <v>EUR</v>
      </c>
      <c r="E82" s="40" t="s">
        <v>638</v>
      </c>
      <c r="F82" s="61">
        <f>_xll.BDP(C82,$F$10)</f>
        <v>9.2620000000000005</v>
      </c>
      <c r="G82" s="61">
        <f>_xll.BDP(C82,$G$10)</f>
        <v>9.0079999999999991</v>
      </c>
      <c r="H82" s="62">
        <f t="shared" si="63"/>
        <v>-0.25400000000000134</v>
      </c>
      <c r="I82" s="69">
        <f t="shared" si="64"/>
        <v>-2.7423882530771033</v>
      </c>
      <c r="J82" s="23">
        <v>0</v>
      </c>
      <c r="K82" s="45" t="str">
        <f>CONCATENATE(D804,D82, " Curncy")</f>
        <v>EUREUR Curncy</v>
      </c>
      <c r="L82" s="45">
        <f>IF(D82 = D804,1,_xll.BDP(K82,$L$10))</f>
        <v>1</v>
      </c>
      <c r="M82" s="63">
        <f>IF(D82 = D804,1,_xll.BDP(K82,$M$10)*L82)</f>
        <v>1</v>
      </c>
      <c r="N82" s="265">
        <f t="shared" si="65"/>
        <v>0</v>
      </c>
      <c r="O82" s="133">
        <f>N82 / AA740</f>
        <v>0</v>
      </c>
      <c r="P82" s="275">
        <f>N82 / AA804</f>
        <v>0</v>
      </c>
      <c r="Q82" s="64">
        <f t="shared" si="66"/>
        <v>0</v>
      </c>
      <c r="R82" s="10">
        <f>Q82 / AA740*100</f>
        <v>0</v>
      </c>
      <c r="S82" s="10">
        <f>Q82 / AA804*100</f>
        <v>0</v>
      </c>
      <c r="T82" s="288">
        <f t="shared" si="67"/>
        <v>0</v>
      </c>
      <c r="U82" s="127">
        <f t="shared" si="68"/>
        <v>0</v>
      </c>
      <c r="V82" s="30">
        <f t="shared" si="69"/>
        <v>1</v>
      </c>
      <c r="W82" s="40">
        <v>0</v>
      </c>
      <c r="X82" s="40">
        <v>1</v>
      </c>
      <c r="Y82" s="119">
        <f t="shared" si="70"/>
        <v>0</v>
      </c>
      <c r="Z82" s="119">
        <f t="shared" si="71"/>
        <v>0</v>
      </c>
      <c r="AA82" s="168"/>
      <c r="AB82" s="150">
        <f>_xll.BDH(C82,$AB$10,$D$1,$D$1)</f>
        <v>9.75</v>
      </c>
      <c r="AC82" s="148">
        <f t="shared" si="72"/>
        <v>-0.48799999999999955</v>
      </c>
      <c r="AD82" s="137">
        <f t="shared" si="73"/>
        <v>-5.0051282051281998</v>
      </c>
      <c r="AE82" s="136">
        <v>0</v>
      </c>
      <c r="AF82" s="138">
        <f>IF(D82 = D804,1,_xll.BDP(K82,$AF$10)*L82)</f>
        <v>1</v>
      </c>
      <c r="AG82" s="160">
        <f>AC82*AE82*V82/AF82 / AI740</f>
        <v>0</v>
      </c>
      <c r="AH82" s="160">
        <f>AC82*AE82*V82/AF82 / AI804</f>
        <v>0</v>
      </c>
      <c r="AI82" s="171"/>
      <c r="AJ82" s="162"/>
      <c r="AK82" s="144"/>
    </row>
    <row r="83" spans="2:37" s="40" customFormat="1" ht="12" customHeight="1" x14ac:dyDescent="0.2">
      <c r="B83" s="45">
        <v>881</v>
      </c>
      <c r="C83" s="116" t="s">
        <v>600</v>
      </c>
      <c r="D83" s="40" t="str">
        <f>_xll.BDP(C83,$D$10)</f>
        <v>EUR</v>
      </c>
      <c r="E83" s="40" t="s">
        <v>639</v>
      </c>
      <c r="F83" s="61">
        <f>_xll.BDP(C83,$F$10)</f>
        <v>94.63</v>
      </c>
      <c r="G83" s="61">
        <f>_xll.BDP(C83,$G$10)</f>
        <v>92.92</v>
      </c>
      <c r="H83" s="62">
        <f t="shared" si="63"/>
        <v>-1.7099999999999937</v>
      </c>
      <c r="I83" s="69">
        <f t="shared" si="64"/>
        <v>-1.807037937229202</v>
      </c>
      <c r="J83" s="23">
        <v>0</v>
      </c>
      <c r="K83" s="45" t="str">
        <f>CONCATENATE(D804,D83, " Curncy")</f>
        <v>EUREUR Curncy</v>
      </c>
      <c r="L83" s="45">
        <f>IF(D83 = D804,1,_xll.BDP(K83,$L$10))</f>
        <v>1</v>
      </c>
      <c r="M83" s="63">
        <f>IF(D83 = D804,1,_xll.BDP(K83,$M$10)*L83)</f>
        <v>1</v>
      </c>
      <c r="N83" s="265">
        <f t="shared" si="65"/>
        <v>0</v>
      </c>
      <c r="O83" s="133">
        <f>N83 / AA740</f>
        <v>0</v>
      </c>
      <c r="P83" s="275">
        <f>N83 / AA804</f>
        <v>0</v>
      </c>
      <c r="Q83" s="64">
        <f t="shared" si="66"/>
        <v>0</v>
      </c>
      <c r="R83" s="10">
        <f>Q83 / AA740*100</f>
        <v>0</v>
      </c>
      <c r="S83" s="10">
        <f>Q83 / AA804*100</f>
        <v>0</v>
      </c>
      <c r="T83" s="288">
        <f t="shared" si="67"/>
        <v>0</v>
      </c>
      <c r="U83" s="127">
        <f t="shared" si="68"/>
        <v>0</v>
      </c>
      <c r="V83" s="30">
        <f t="shared" si="69"/>
        <v>1</v>
      </c>
      <c r="W83" s="40">
        <v>0</v>
      </c>
      <c r="X83" s="40">
        <v>1</v>
      </c>
      <c r="Y83" s="119">
        <f t="shared" si="70"/>
        <v>0</v>
      </c>
      <c r="Z83" s="119">
        <f t="shared" si="71"/>
        <v>0</v>
      </c>
      <c r="AA83" s="168"/>
      <c r="AB83" s="150">
        <f>_xll.BDH(C83,$AB$10,$D$1,$D$1)</f>
        <v>97.09</v>
      </c>
      <c r="AC83" s="148">
        <f t="shared" si="72"/>
        <v>-2.460000000000008</v>
      </c>
      <c r="AD83" s="137">
        <f t="shared" si="73"/>
        <v>-2.5337315892470986</v>
      </c>
      <c r="AE83" s="136">
        <v>0</v>
      </c>
      <c r="AF83" s="138">
        <f>IF(D83 = D804,1,_xll.BDP(K83,$AF$10)*L83)</f>
        <v>1</v>
      </c>
      <c r="AG83" s="160">
        <f>AC83*AE83*V83/AF83 / AI740</f>
        <v>0</v>
      </c>
      <c r="AH83" s="160">
        <f>AC83*AE83*V83/AF83 / AI804</f>
        <v>0</v>
      </c>
      <c r="AI83" s="171"/>
      <c r="AJ83" s="162"/>
      <c r="AK83" s="144"/>
    </row>
    <row r="84" spans="2:37" s="40" customFormat="1" ht="12" customHeight="1" x14ac:dyDescent="0.2">
      <c r="B84" s="45">
        <v>443</v>
      </c>
      <c r="C84" s="116" t="s">
        <v>601</v>
      </c>
      <c r="D84" s="40" t="str">
        <f>_xll.BDP(C84,$D$10)</f>
        <v>EUR</v>
      </c>
      <c r="E84" s="40" t="s">
        <v>640</v>
      </c>
      <c r="F84" s="61">
        <f>_xll.BDP(C84,$F$10)</f>
        <v>36.25</v>
      </c>
      <c r="G84" s="61">
        <f>_xll.BDP(C84,$G$10)</f>
        <v>35.89</v>
      </c>
      <c r="H84" s="62">
        <f t="shared" si="63"/>
        <v>-0.35999999999999943</v>
      </c>
      <c r="I84" s="69">
        <f t="shared" si="64"/>
        <v>-0.99310344827586061</v>
      </c>
      <c r="J84" s="23">
        <v>0</v>
      </c>
      <c r="K84" s="45" t="str">
        <f>CONCATENATE(D804,D84, " Curncy")</f>
        <v>EUREUR Curncy</v>
      </c>
      <c r="L84" s="45">
        <f>IF(D84 = D804,1,_xll.BDP(K84,$L$10))</f>
        <v>1</v>
      </c>
      <c r="M84" s="63">
        <f>IF(D84 = D804,1,_xll.BDP(K84,$M$10)*L84)</f>
        <v>1</v>
      </c>
      <c r="N84" s="265">
        <f t="shared" si="65"/>
        <v>0</v>
      </c>
      <c r="O84" s="133">
        <f>N84 / AA740</f>
        <v>0</v>
      </c>
      <c r="P84" s="275">
        <f>N84 / AA804</f>
        <v>0</v>
      </c>
      <c r="Q84" s="64">
        <f t="shared" si="66"/>
        <v>0</v>
      </c>
      <c r="R84" s="10">
        <f>Q84 / AA740*100</f>
        <v>0</v>
      </c>
      <c r="S84" s="10">
        <f>Q84 / AA804*100</f>
        <v>0</v>
      </c>
      <c r="T84" s="288">
        <f t="shared" si="67"/>
        <v>0</v>
      </c>
      <c r="U84" s="127">
        <f t="shared" si="68"/>
        <v>0</v>
      </c>
      <c r="V84" s="30">
        <f t="shared" si="69"/>
        <v>1</v>
      </c>
      <c r="W84" s="40">
        <v>0</v>
      </c>
      <c r="X84" s="40">
        <v>1</v>
      </c>
      <c r="Y84" s="119">
        <f t="shared" si="70"/>
        <v>0</v>
      </c>
      <c r="Z84" s="119">
        <f t="shared" si="71"/>
        <v>0</v>
      </c>
      <c r="AA84" s="168"/>
      <c r="AB84" s="150">
        <f>_xll.BDH(C84,$AB$10,$D$1,$D$1)</f>
        <v>33.450000000000003</v>
      </c>
      <c r="AC84" s="148">
        <f t="shared" si="72"/>
        <v>2.7999999999999972</v>
      </c>
      <c r="AD84" s="137">
        <f t="shared" si="73"/>
        <v>8.3707025411061196</v>
      </c>
      <c r="AE84" s="136">
        <v>0</v>
      </c>
      <c r="AF84" s="138">
        <f>IF(D84 = D804,1,_xll.BDP(K84,$AF$10)*L84)</f>
        <v>1</v>
      </c>
      <c r="AG84" s="160">
        <f>AC84*AE84*V84/AF84 / AI740</f>
        <v>0</v>
      </c>
      <c r="AH84" s="160">
        <f>AC84*AE84*V84/AF84 / AI804</f>
        <v>0</v>
      </c>
      <c r="AI84" s="171"/>
      <c r="AJ84" s="162"/>
      <c r="AK84" s="144"/>
    </row>
    <row r="85" spans="2:37" s="40" customFormat="1" ht="12" customHeight="1" x14ac:dyDescent="0.2">
      <c r="B85" s="45">
        <v>3252</v>
      </c>
      <c r="C85" s="116" t="s">
        <v>602</v>
      </c>
      <c r="D85" s="40" t="str">
        <f>_xll.BDP(C85,$D$10)</f>
        <v>EUR</v>
      </c>
      <c r="E85" s="40" t="s">
        <v>641</v>
      </c>
      <c r="F85" s="61">
        <f>_xll.BDP(C85,$F$10)</f>
        <v>107.5</v>
      </c>
      <c r="G85" s="61">
        <f>_xll.BDP(C85,$G$10)</f>
        <v>105.05</v>
      </c>
      <c r="H85" s="62">
        <f t="shared" si="63"/>
        <v>-2.4500000000000028</v>
      </c>
      <c r="I85" s="69">
        <f t="shared" si="64"/>
        <v>-2.2790697674418632</v>
      </c>
      <c r="J85" s="23">
        <v>0</v>
      </c>
      <c r="K85" s="45" t="str">
        <f>CONCATENATE(D804,D85, " Curncy")</f>
        <v>EUREUR Curncy</v>
      </c>
      <c r="L85" s="45">
        <f>IF(D85 = D804,1,_xll.BDP(K85,$L$10))</f>
        <v>1</v>
      </c>
      <c r="M85" s="63">
        <f>IF(D85 = D804,1,_xll.BDP(K85,$M$10)*L85)</f>
        <v>1</v>
      </c>
      <c r="N85" s="265">
        <f t="shared" si="65"/>
        <v>0</v>
      </c>
      <c r="O85" s="133">
        <f>N85 / AA740</f>
        <v>0</v>
      </c>
      <c r="P85" s="275">
        <f>N85 / AA804</f>
        <v>0</v>
      </c>
      <c r="Q85" s="64">
        <f t="shared" si="66"/>
        <v>0</v>
      </c>
      <c r="R85" s="10">
        <f>Q85 / AA740*100</f>
        <v>0</v>
      </c>
      <c r="S85" s="10">
        <f>Q85 / AA804*100</f>
        <v>0</v>
      </c>
      <c r="T85" s="288">
        <f t="shared" si="67"/>
        <v>0</v>
      </c>
      <c r="U85" s="127">
        <f t="shared" si="68"/>
        <v>0</v>
      </c>
      <c r="V85" s="30">
        <f t="shared" si="69"/>
        <v>1</v>
      </c>
      <c r="W85" s="40">
        <v>0</v>
      </c>
      <c r="X85" s="40">
        <v>1</v>
      </c>
      <c r="Y85" s="119">
        <f t="shared" si="70"/>
        <v>0</v>
      </c>
      <c r="Z85" s="119">
        <f t="shared" si="71"/>
        <v>0</v>
      </c>
      <c r="AA85" s="168"/>
      <c r="AB85" s="150">
        <f>_xll.BDH(C85,$AB$10,$D$1,$D$1)</f>
        <v>107.95</v>
      </c>
      <c r="AC85" s="148">
        <f t="shared" si="72"/>
        <v>-0.45000000000000284</v>
      </c>
      <c r="AD85" s="137">
        <f t="shared" si="73"/>
        <v>-0.41685965724872887</v>
      </c>
      <c r="AE85" s="136">
        <v>0</v>
      </c>
      <c r="AF85" s="138">
        <f>IF(D85 = D804,1,_xll.BDP(K85,$AF$10)*L85)</f>
        <v>1</v>
      </c>
      <c r="AG85" s="160">
        <f>AC85*AE85*V85/AF85 / AI740</f>
        <v>0</v>
      </c>
      <c r="AH85" s="160">
        <f>AC85*AE85*V85/AF85 / AI804</f>
        <v>0</v>
      </c>
      <c r="AI85" s="171"/>
      <c r="AJ85" s="162"/>
      <c r="AK85" s="144"/>
    </row>
    <row r="86" spans="2:37" s="40" customFormat="1" ht="12" customHeight="1" x14ac:dyDescent="0.2">
      <c r="B86" s="45">
        <v>318</v>
      </c>
      <c r="C86" s="116" t="s">
        <v>603</v>
      </c>
      <c r="D86" s="40" t="str">
        <f>_xll.BDP(C86,$D$10)</f>
        <v>EUR</v>
      </c>
      <c r="E86" s="40" t="s">
        <v>642</v>
      </c>
      <c r="F86" s="61">
        <f>_xll.BDP(C86,$F$10)</f>
        <v>110.2</v>
      </c>
      <c r="G86" s="61">
        <f>_xll.BDP(C86,$G$10)</f>
        <v>110.75</v>
      </c>
      <c r="H86" s="62">
        <f t="shared" si="63"/>
        <v>0.54999999999999716</v>
      </c>
      <c r="I86" s="69">
        <f t="shared" si="64"/>
        <v>0.49909255898366345</v>
      </c>
      <c r="J86" s="23">
        <v>0</v>
      </c>
      <c r="K86" s="45" t="str">
        <f>CONCATENATE(D804,D86, " Curncy")</f>
        <v>EUREUR Curncy</v>
      </c>
      <c r="L86" s="45">
        <f>IF(D86 = D804,1,_xll.BDP(K86,$L$10))</f>
        <v>1</v>
      </c>
      <c r="M86" s="63">
        <f>IF(D86 = D804,1,_xll.BDP(K86,$M$10)*L86)</f>
        <v>1</v>
      </c>
      <c r="N86" s="265">
        <f t="shared" si="65"/>
        <v>0</v>
      </c>
      <c r="O86" s="133">
        <f>N86 / AA740</f>
        <v>0</v>
      </c>
      <c r="P86" s="275">
        <f>N86 / AA804</f>
        <v>0</v>
      </c>
      <c r="Q86" s="64">
        <f t="shared" si="66"/>
        <v>0</v>
      </c>
      <c r="R86" s="10">
        <f>Q86 / AA740*100</f>
        <v>0</v>
      </c>
      <c r="S86" s="10">
        <f>Q86 / AA804*100</f>
        <v>0</v>
      </c>
      <c r="T86" s="288">
        <f t="shared" si="67"/>
        <v>0</v>
      </c>
      <c r="U86" s="127">
        <f t="shared" si="68"/>
        <v>0</v>
      </c>
      <c r="V86" s="30">
        <f t="shared" si="69"/>
        <v>1</v>
      </c>
      <c r="W86" s="40">
        <v>0</v>
      </c>
      <c r="X86" s="40">
        <v>1</v>
      </c>
      <c r="Y86" s="119">
        <f t="shared" si="70"/>
        <v>0</v>
      </c>
      <c r="Z86" s="119">
        <f t="shared" si="71"/>
        <v>0</v>
      </c>
      <c r="AA86" s="168"/>
      <c r="AB86" s="150">
        <f>_xll.BDH(C86,$AB$10,$D$1,$D$1)</f>
        <v>110.65</v>
      </c>
      <c r="AC86" s="148">
        <f t="shared" si="72"/>
        <v>-0.45000000000000284</v>
      </c>
      <c r="AD86" s="137">
        <f t="shared" si="73"/>
        <v>-0.40668775417984887</v>
      </c>
      <c r="AE86" s="136">
        <v>0</v>
      </c>
      <c r="AF86" s="138">
        <f>IF(D86 = D804,1,_xll.BDP(K86,$AF$10)*L86)</f>
        <v>1</v>
      </c>
      <c r="AG86" s="160">
        <f>AC86*AE86*V86/AF86 / AI740</f>
        <v>0</v>
      </c>
      <c r="AH86" s="160">
        <f>AC86*AE86*V86/AF86 / AI804</f>
        <v>0</v>
      </c>
      <c r="AI86" s="171"/>
      <c r="AJ86" s="162"/>
      <c r="AK86" s="144"/>
    </row>
    <row r="87" spans="2:37" s="40" customFormat="1" ht="12" customHeight="1" x14ac:dyDescent="0.2">
      <c r="B87" s="45">
        <v>692</v>
      </c>
      <c r="C87" s="116" t="s">
        <v>604</v>
      </c>
      <c r="D87" s="40" t="str">
        <f>_xll.BDP(C87,$D$10)</f>
        <v>EUR</v>
      </c>
      <c r="E87" s="40" t="s">
        <v>643</v>
      </c>
      <c r="F87" s="61">
        <f>_xll.BDP(C87,$F$10)</f>
        <v>21.795000000000002</v>
      </c>
      <c r="G87" s="61">
        <f>_xll.BDP(C87,$G$10)</f>
        <v>21.31</v>
      </c>
      <c r="H87" s="62">
        <f t="shared" si="63"/>
        <v>-0.48500000000000298</v>
      </c>
      <c r="I87" s="69">
        <f t="shared" si="64"/>
        <v>-2.2252810277586734</v>
      </c>
      <c r="J87" s="23">
        <v>0</v>
      </c>
      <c r="K87" s="45" t="str">
        <f>CONCATENATE(D804,D87, " Curncy")</f>
        <v>EUREUR Curncy</v>
      </c>
      <c r="L87" s="45">
        <f>IF(D87 = D804,1,_xll.BDP(K87,$L$10))</f>
        <v>1</v>
      </c>
      <c r="M87" s="63">
        <f>IF(D87 = D804,1,_xll.BDP(K87,$M$10)*L87)</f>
        <v>1</v>
      </c>
      <c r="N87" s="265">
        <f t="shared" si="65"/>
        <v>0</v>
      </c>
      <c r="O87" s="133">
        <f>N87 / AA740</f>
        <v>0</v>
      </c>
      <c r="P87" s="275">
        <f>N87 / AA804</f>
        <v>0</v>
      </c>
      <c r="Q87" s="64">
        <f t="shared" si="66"/>
        <v>0</v>
      </c>
      <c r="R87" s="10">
        <f>Q87 / AA740*100</f>
        <v>0</v>
      </c>
      <c r="S87" s="10">
        <f>Q87 / AA804*100</f>
        <v>0</v>
      </c>
      <c r="T87" s="288">
        <f t="shared" si="67"/>
        <v>0</v>
      </c>
      <c r="U87" s="127">
        <f t="shared" si="68"/>
        <v>0</v>
      </c>
      <c r="V87" s="30">
        <f t="shared" si="69"/>
        <v>1</v>
      </c>
      <c r="W87" s="40">
        <v>0</v>
      </c>
      <c r="X87" s="40">
        <v>1</v>
      </c>
      <c r="Y87" s="119">
        <f t="shared" si="70"/>
        <v>0</v>
      </c>
      <c r="Z87" s="119">
        <f t="shared" si="71"/>
        <v>0</v>
      </c>
      <c r="AA87" s="168"/>
      <c r="AB87" s="150">
        <f>_xll.BDH(C87,$AB$10,$D$1,$D$1)</f>
        <v>22.655000000000001</v>
      </c>
      <c r="AC87" s="148">
        <f t="shared" si="72"/>
        <v>-0.85999999999999943</v>
      </c>
      <c r="AD87" s="137">
        <f t="shared" si="73"/>
        <v>-3.7960715073935085</v>
      </c>
      <c r="AE87" s="136">
        <v>0</v>
      </c>
      <c r="AF87" s="138">
        <f>IF(D87 = D804,1,_xll.BDP(K87,$AF$10)*L87)</f>
        <v>1</v>
      </c>
      <c r="AG87" s="160">
        <f>AC87*AE87*V87/AF87 / AI740</f>
        <v>0</v>
      </c>
      <c r="AH87" s="160">
        <f>AC87*AE87*V87/AF87 / AI804</f>
        <v>0</v>
      </c>
      <c r="AI87" s="171"/>
      <c r="AJ87" s="162"/>
      <c r="AK87" s="144"/>
    </row>
    <row r="88" spans="2:37" s="40" customFormat="1" x14ac:dyDescent="0.2">
      <c r="B88" s="45">
        <v>1494</v>
      </c>
      <c r="C88" s="116" t="s">
        <v>215</v>
      </c>
      <c r="D88" s="40" t="str">
        <f>_xll.BDP(C88,$D$10)</f>
        <v>EUR</v>
      </c>
      <c r="E88" s="40" t="s">
        <v>439</v>
      </c>
      <c r="F88" s="61">
        <f>_xll.BDP(C88,$F$10)</f>
        <v>60.11</v>
      </c>
      <c r="G88" s="61">
        <f>_xll.BDP(C88,$G$10)</f>
        <v>59.24</v>
      </c>
      <c r="H88" s="62">
        <f t="shared" si="63"/>
        <v>-0.86999999999999744</v>
      </c>
      <c r="I88" s="69">
        <f t="shared" si="64"/>
        <v>-1.4473465313591707</v>
      </c>
      <c r="J88" s="23">
        <v>-24000</v>
      </c>
      <c r="K88" s="45" t="str">
        <f>CONCATENATE(D804,D88, " Curncy")</f>
        <v>EUREUR Curncy</v>
      </c>
      <c r="L88" s="45">
        <f>IF(D88 = D804,1,_xll.BDP(K88,$L$10))</f>
        <v>1</v>
      </c>
      <c r="M88" s="63">
        <f>IF(D88 = D804,1,_xll.BDP(K88,$M$10)*L88)</f>
        <v>1</v>
      </c>
      <c r="N88" s="265">
        <f t="shared" si="65"/>
        <v>20879.999999999938</v>
      </c>
      <c r="O88" s="133">
        <f>N88 / AA740</f>
        <v>1.3483640385903532E-4</v>
      </c>
      <c r="P88" s="275">
        <f>N88 / AA804</f>
        <v>1.2408716472137493E-4</v>
      </c>
      <c r="Q88" s="64">
        <f t="shared" si="66"/>
        <v>-1421760</v>
      </c>
      <c r="R88" s="10">
        <f>Q88 / AA740*100</f>
        <v>-0.91812742121945701</v>
      </c>
      <c r="S88" s="10">
        <f>Q88 / AA804*100</f>
        <v>-0.84493375150508887</v>
      </c>
      <c r="T88" s="288">
        <f t="shared" si="67"/>
        <v>-0.91812742121945701</v>
      </c>
      <c r="U88" s="127">
        <f t="shared" si="68"/>
        <v>0</v>
      </c>
      <c r="V88" s="30">
        <f t="shared" si="69"/>
        <v>1</v>
      </c>
      <c r="W88" s="40">
        <v>0</v>
      </c>
      <c r="X88" s="40">
        <v>1</v>
      </c>
      <c r="Y88" s="119">
        <f t="shared" si="70"/>
        <v>1.3483640385903532E-4</v>
      </c>
      <c r="Z88" s="119">
        <f t="shared" si="71"/>
        <v>0</v>
      </c>
      <c r="AA88" s="168"/>
      <c r="AB88" s="150">
        <f>_xll.BDH(C88,$AB$10,$D$1,$D$1)</f>
        <v>62.95</v>
      </c>
      <c r="AC88" s="148">
        <f t="shared" si="72"/>
        <v>-2.8400000000000034</v>
      </c>
      <c r="AD88" s="137">
        <f t="shared" si="73"/>
        <v>-4.5115170770452799</v>
      </c>
      <c r="AE88" s="136">
        <v>-24000</v>
      </c>
      <c r="AF88" s="138">
        <f>IF(D88 = D804,1,_xll.BDP(K88,$AF$10)*L88)</f>
        <v>1</v>
      </c>
      <c r="AG88" s="160">
        <f>AC88*AE88*V88/AF88 / AI740</f>
        <v>4.4123400450870752E-4</v>
      </c>
      <c r="AH88" s="160">
        <f>AC88*AE88*V88/AF88 / AI804</f>
        <v>4.0592200100835916E-4</v>
      </c>
      <c r="AI88" s="171"/>
      <c r="AJ88" s="162"/>
      <c r="AK88" s="144"/>
    </row>
    <row r="89" spans="2:37" s="40" customFormat="1" ht="12" customHeight="1" x14ac:dyDescent="0.2">
      <c r="B89" s="45">
        <v>494</v>
      </c>
      <c r="C89" s="116" t="s">
        <v>605</v>
      </c>
      <c r="D89" s="40" t="str">
        <f>_xll.BDP(C89,$D$10)</f>
        <v>EUR</v>
      </c>
      <c r="E89" s="40" t="s">
        <v>644</v>
      </c>
      <c r="F89" s="61">
        <f>_xll.BDP(C89,$F$10)</f>
        <v>39.99</v>
      </c>
      <c r="G89" s="61">
        <f>_xll.BDP(C89,$G$10)</f>
        <v>39.76</v>
      </c>
      <c r="H89" s="62">
        <f t="shared" si="63"/>
        <v>-0.23000000000000398</v>
      </c>
      <c r="I89" s="69">
        <f t="shared" si="64"/>
        <v>-0.57514378594649651</v>
      </c>
      <c r="J89" s="23">
        <v>0</v>
      </c>
      <c r="K89" s="45" t="str">
        <f>CONCATENATE(D804,D89, " Curncy")</f>
        <v>EUREUR Curncy</v>
      </c>
      <c r="L89" s="45">
        <f>IF(D89 = D804,1,_xll.BDP(K89,$L$10))</f>
        <v>1</v>
      </c>
      <c r="M89" s="63">
        <f>IF(D89 = D804,1,_xll.BDP(K89,$M$10)*L89)</f>
        <v>1</v>
      </c>
      <c r="N89" s="265">
        <f t="shared" si="65"/>
        <v>0</v>
      </c>
      <c r="O89" s="133">
        <f>N89 / AA740</f>
        <v>0</v>
      </c>
      <c r="P89" s="275">
        <f>N89 / AA804</f>
        <v>0</v>
      </c>
      <c r="Q89" s="64">
        <f t="shared" si="66"/>
        <v>0</v>
      </c>
      <c r="R89" s="10">
        <f>Q89 / AA740*100</f>
        <v>0</v>
      </c>
      <c r="S89" s="10">
        <f>Q89 / AA804*100</f>
        <v>0</v>
      </c>
      <c r="T89" s="288">
        <f t="shared" si="67"/>
        <v>0</v>
      </c>
      <c r="U89" s="127">
        <f t="shared" si="68"/>
        <v>0</v>
      </c>
      <c r="V89" s="30">
        <f t="shared" si="69"/>
        <v>1</v>
      </c>
      <c r="W89" s="40">
        <v>0</v>
      </c>
      <c r="X89" s="40">
        <v>1</v>
      </c>
      <c r="Y89" s="119">
        <f t="shared" si="70"/>
        <v>0</v>
      </c>
      <c r="Z89" s="119">
        <f t="shared" si="71"/>
        <v>0</v>
      </c>
      <c r="AA89" s="168"/>
      <c r="AB89" s="150">
        <f>_xll.BDH(C89,$AB$10,$D$1,$D$1)</f>
        <v>40.700000000000003</v>
      </c>
      <c r="AC89" s="148">
        <f t="shared" si="72"/>
        <v>-0.71000000000000085</v>
      </c>
      <c r="AD89" s="137">
        <f t="shared" si="73"/>
        <v>-1.7444717444717464</v>
      </c>
      <c r="AE89" s="136">
        <v>0</v>
      </c>
      <c r="AF89" s="138">
        <f>IF(D89 = D804,1,_xll.BDP(K89,$AF$10)*L89)</f>
        <v>1</v>
      </c>
      <c r="AG89" s="160">
        <f>AC89*AE89*V89/AF89 / AI740</f>
        <v>0</v>
      </c>
      <c r="AH89" s="160">
        <f>AC89*AE89*V89/AF89 / AI804</f>
        <v>0</v>
      </c>
      <c r="AI89" s="171"/>
      <c r="AJ89" s="162"/>
      <c r="AK89" s="144"/>
    </row>
    <row r="90" spans="2:37" s="40" customFormat="1" ht="12" customHeight="1" x14ac:dyDescent="0.2">
      <c r="B90" s="45">
        <v>374</v>
      </c>
      <c r="C90" s="116" t="s">
        <v>606</v>
      </c>
      <c r="D90" s="40" t="str">
        <f>_xll.BDP(C90,$D$10)</f>
        <v>EUR</v>
      </c>
      <c r="E90" s="40" t="s">
        <v>645</v>
      </c>
      <c r="F90" s="61">
        <f>_xll.BDP(C90,$F$10)</f>
        <v>102.95</v>
      </c>
      <c r="G90" s="61">
        <f>_xll.BDP(C90,$G$10)</f>
        <v>103.15</v>
      </c>
      <c r="H90" s="62">
        <f t="shared" si="63"/>
        <v>0.20000000000000284</v>
      </c>
      <c r="I90" s="69">
        <f t="shared" si="64"/>
        <v>0.19426906265177546</v>
      </c>
      <c r="J90" s="23">
        <v>0</v>
      </c>
      <c r="K90" s="45" t="str">
        <f>CONCATENATE(D804,D90, " Curncy")</f>
        <v>EUREUR Curncy</v>
      </c>
      <c r="L90" s="45">
        <f>IF(D90 = D804,1,_xll.BDP(K90,$L$10))</f>
        <v>1</v>
      </c>
      <c r="M90" s="63">
        <f>IF(D90 = D804,1,_xll.BDP(K90,$M$10)*L90)</f>
        <v>1</v>
      </c>
      <c r="N90" s="265">
        <f t="shared" si="65"/>
        <v>0</v>
      </c>
      <c r="O90" s="133">
        <f>N90 / AA740</f>
        <v>0</v>
      </c>
      <c r="P90" s="275">
        <f>N90 / AA804</f>
        <v>0</v>
      </c>
      <c r="Q90" s="64">
        <f t="shared" si="66"/>
        <v>0</v>
      </c>
      <c r="R90" s="10">
        <f>Q90 / AA740*100</f>
        <v>0</v>
      </c>
      <c r="S90" s="10">
        <f>Q90 / AA804*100</f>
        <v>0</v>
      </c>
      <c r="T90" s="288">
        <f t="shared" si="67"/>
        <v>0</v>
      </c>
      <c r="U90" s="127">
        <f t="shared" si="68"/>
        <v>0</v>
      </c>
      <c r="V90" s="30">
        <f t="shared" si="69"/>
        <v>1</v>
      </c>
      <c r="W90" s="40">
        <v>0</v>
      </c>
      <c r="X90" s="40">
        <v>1</v>
      </c>
      <c r="Y90" s="119">
        <f t="shared" si="70"/>
        <v>0</v>
      </c>
      <c r="Z90" s="119">
        <f t="shared" si="71"/>
        <v>0</v>
      </c>
      <c r="AA90" s="168"/>
      <c r="AB90" s="150">
        <f>_xll.BDH(C90,$AB$10,$D$1,$D$1)</f>
        <v>104.8</v>
      </c>
      <c r="AC90" s="148">
        <f t="shared" si="72"/>
        <v>-1.8499999999999943</v>
      </c>
      <c r="AD90" s="137">
        <f t="shared" si="73"/>
        <v>-1.7652671755725138</v>
      </c>
      <c r="AE90" s="136">
        <v>0</v>
      </c>
      <c r="AF90" s="138">
        <f>IF(D90 = D804,1,_xll.BDP(K90,$AF$10)*L90)</f>
        <v>1</v>
      </c>
      <c r="AG90" s="160">
        <f>AC90*AE90*V90/AF90 / AI740</f>
        <v>0</v>
      </c>
      <c r="AH90" s="160">
        <f>AC90*AE90*V90/AF90 / AI804</f>
        <v>0</v>
      </c>
      <c r="AI90" s="171"/>
      <c r="AJ90" s="162"/>
      <c r="AK90" s="144"/>
    </row>
    <row r="91" spans="2:37" s="40" customFormat="1" ht="12" customHeight="1" x14ac:dyDescent="0.2">
      <c r="B91" s="45">
        <v>1002</v>
      </c>
      <c r="C91" s="116" t="s">
        <v>607</v>
      </c>
      <c r="D91" s="40" t="str">
        <f>_xll.BDP(C91,$D$10)</f>
        <v>EUR</v>
      </c>
      <c r="E91" s="40" t="s">
        <v>646</v>
      </c>
      <c r="F91" s="61">
        <f>_xll.BDP(C91,$F$10)</f>
        <v>16.940000000000001</v>
      </c>
      <c r="G91" s="61">
        <f>_xll.BDP(C91,$G$10)</f>
        <v>16.754999999999999</v>
      </c>
      <c r="H91" s="62">
        <f t="shared" si="63"/>
        <v>-0.18500000000000227</v>
      </c>
      <c r="I91" s="69">
        <f t="shared" si="64"/>
        <v>-1.0920897284533782</v>
      </c>
      <c r="J91" s="23">
        <v>0</v>
      </c>
      <c r="K91" s="45" t="str">
        <f>CONCATENATE(D804,D91, " Curncy")</f>
        <v>EUREUR Curncy</v>
      </c>
      <c r="L91" s="45">
        <f>IF(D91 = D804,1,_xll.BDP(K91,$L$10))</f>
        <v>1</v>
      </c>
      <c r="M91" s="63">
        <f>IF(D91 = D804,1,_xll.BDP(K91,$M$10)*L91)</f>
        <v>1</v>
      </c>
      <c r="N91" s="265">
        <f t="shared" si="65"/>
        <v>0</v>
      </c>
      <c r="O91" s="133">
        <f>N91 / AA740</f>
        <v>0</v>
      </c>
      <c r="P91" s="275">
        <f>N91 / AA804</f>
        <v>0</v>
      </c>
      <c r="Q91" s="64">
        <f t="shared" si="66"/>
        <v>0</v>
      </c>
      <c r="R91" s="10">
        <f>Q91 / AA740*100</f>
        <v>0</v>
      </c>
      <c r="S91" s="10">
        <f>Q91 / AA804*100</f>
        <v>0</v>
      </c>
      <c r="T91" s="288">
        <f t="shared" si="67"/>
        <v>0</v>
      </c>
      <c r="U91" s="127">
        <f t="shared" si="68"/>
        <v>0</v>
      </c>
      <c r="V91" s="30">
        <f t="shared" si="69"/>
        <v>1</v>
      </c>
      <c r="W91" s="40">
        <v>0</v>
      </c>
      <c r="X91" s="40">
        <v>1</v>
      </c>
      <c r="Y91" s="119">
        <f t="shared" si="70"/>
        <v>0</v>
      </c>
      <c r="Z91" s="119">
        <f t="shared" si="71"/>
        <v>0</v>
      </c>
      <c r="AA91" s="168"/>
      <c r="AB91" s="150">
        <f>_xll.BDH(C91,$AB$10,$D$1,$D$1)</f>
        <v>17.434999999999999</v>
      </c>
      <c r="AC91" s="148">
        <f t="shared" si="72"/>
        <v>-0.49499999999999744</v>
      </c>
      <c r="AD91" s="137">
        <f t="shared" si="73"/>
        <v>-2.8391167192428877</v>
      </c>
      <c r="AE91" s="136">
        <v>0</v>
      </c>
      <c r="AF91" s="138">
        <f>IF(D91 = D804,1,_xll.BDP(K91,$AF$10)*L91)</f>
        <v>1</v>
      </c>
      <c r="AG91" s="160">
        <f>AC91*AE91*V91/AF91 / AI740</f>
        <v>0</v>
      </c>
      <c r="AH91" s="160">
        <f>AC91*AE91*V91/AF91 / AI804</f>
        <v>0</v>
      </c>
      <c r="AI91" s="171"/>
      <c r="AJ91" s="162"/>
      <c r="AK91" s="144"/>
    </row>
    <row r="92" spans="2:37" s="40" customFormat="1" ht="12" customHeight="1" x14ac:dyDescent="0.2">
      <c r="B92" s="45">
        <v>115</v>
      </c>
      <c r="C92" s="116" t="s">
        <v>625</v>
      </c>
      <c r="D92" s="40" t="str">
        <f>_xll.BDP(C92,$D$10)</f>
        <v>EUR</v>
      </c>
      <c r="E92" s="40" t="s">
        <v>663</v>
      </c>
      <c r="F92" s="61">
        <f>_xll.BDP(C92,$F$10)</f>
        <v>43.89</v>
      </c>
      <c r="G92" s="61">
        <f>_xll.BDP(C92,$G$10)</f>
        <v>42.72</v>
      </c>
      <c r="H92" s="62">
        <f t="shared" si="63"/>
        <v>-1.1700000000000017</v>
      </c>
      <c r="I92" s="69">
        <f t="shared" si="64"/>
        <v>-2.6657552973342482</v>
      </c>
      <c r="J92" s="23">
        <v>0</v>
      </c>
      <c r="K92" s="45" t="str">
        <f>CONCATENATE(D804,D92, " Curncy")</f>
        <v>EUREUR Curncy</v>
      </c>
      <c r="L92" s="45">
        <f>IF(D92 = D804,1,_xll.BDP(K92,$L$10))</f>
        <v>1</v>
      </c>
      <c r="M92" s="63">
        <f>IF(D92 = D804,1,_xll.BDP(K92,$M$10)*L92)</f>
        <v>1</v>
      </c>
      <c r="N92" s="265">
        <f t="shared" si="65"/>
        <v>0</v>
      </c>
      <c r="O92" s="133">
        <f>N92 / AA740</f>
        <v>0</v>
      </c>
      <c r="P92" s="275">
        <f>N92 / AA804</f>
        <v>0</v>
      </c>
      <c r="Q92" s="64">
        <f t="shared" si="66"/>
        <v>0</v>
      </c>
      <c r="R92" s="10">
        <f>Q92 / AA740*100</f>
        <v>0</v>
      </c>
      <c r="S92" s="10">
        <f>Q92 / AA804*100</f>
        <v>0</v>
      </c>
      <c r="T92" s="288">
        <f t="shared" si="67"/>
        <v>0</v>
      </c>
      <c r="U92" s="127">
        <f t="shared" si="68"/>
        <v>0</v>
      </c>
      <c r="V92" s="30">
        <f t="shared" si="69"/>
        <v>1</v>
      </c>
      <c r="W92" s="40">
        <v>0</v>
      </c>
      <c r="X92" s="40">
        <v>1</v>
      </c>
      <c r="Y92" s="119">
        <f t="shared" si="70"/>
        <v>0</v>
      </c>
      <c r="Z92" s="119">
        <f t="shared" si="71"/>
        <v>0</v>
      </c>
      <c r="AA92" s="168"/>
      <c r="AB92" s="150">
        <f>_xll.BDH(C92,$AB$10,$D$1,$D$1)</f>
        <v>45.744999999999997</v>
      </c>
      <c r="AC92" s="148">
        <f t="shared" si="72"/>
        <v>-1.8549999999999969</v>
      </c>
      <c r="AD92" s="137">
        <f t="shared" si="73"/>
        <v>-4.0550879877582187</v>
      </c>
      <c r="AE92" s="136">
        <v>0</v>
      </c>
      <c r="AF92" s="138">
        <f>IF(D92 = D804,1,_xll.BDP(K92,$AF$10)*L92)</f>
        <v>1</v>
      </c>
      <c r="AG92" s="160">
        <f>AC92*AE92*V92/AF92 / AI740</f>
        <v>0</v>
      </c>
      <c r="AH92" s="160">
        <f>AC92*AE92*V92/AF92 / AI804</f>
        <v>0</v>
      </c>
      <c r="AI92" s="171"/>
      <c r="AJ92" s="162"/>
      <c r="AK92" s="144"/>
    </row>
    <row r="93" spans="2:37" s="40" customFormat="1" ht="12" customHeight="1" x14ac:dyDescent="0.2">
      <c r="B93" s="45">
        <v>694</v>
      </c>
      <c r="C93" s="116" t="s">
        <v>619</v>
      </c>
      <c r="D93" s="40" t="str">
        <f>_xll.BDP(C93,$D$10)</f>
        <v>EUR</v>
      </c>
      <c r="E93" s="40" t="s">
        <v>657</v>
      </c>
      <c r="F93" s="61">
        <f>_xll.BDP(C93,$F$10)</f>
        <v>123.05</v>
      </c>
      <c r="G93" s="61">
        <f>_xll.BDP(C93,$G$10)</f>
        <v>119.1</v>
      </c>
      <c r="H93" s="62">
        <f t="shared" si="63"/>
        <v>-3.9500000000000028</v>
      </c>
      <c r="I93" s="69">
        <f t="shared" si="64"/>
        <v>-3.2100772043884627</v>
      </c>
      <c r="J93" s="23">
        <v>0</v>
      </c>
      <c r="K93" s="45" t="str">
        <f>CONCATENATE(D804,D93, " Curncy")</f>
        <v>EUREUR Curncy</v>
      </c>
      <c r="L93" s="45">
        <f>IF(D93 = D804,1,_xll.BDP(K93,$L$10))</f>
        <v>1</v>
      </c>
      <c r="M93" s="63">
        <f>IF(D93 = D804,1,_xll.BDP(K93,$M$10)*L93)</f>
        <v>1</v>
      </c>
      <c r="N93" s="265">
        <f t="shared" si="65"/>
        <v>0</v>
      </c>
      <c r="O93" s="133">
        <f>N93 / AA740</f>
        <v>0</v>
      </c>
      <c r="P93" s="275">
        <f>N93 / AA804</f>
        <v>0</v>
      </c>
      <c r="Q93" s="64">
        <f t="shared" si="66"/>
        <v>0</v>
      </c>
      <c r="R93" s="10">
        <f>Q93 / AA740*100</f>
        <v>0</v>
      </c>
      <c r="S93" s="10">
        <f>Q93 / AA804*100</f>
        <v>0</v>
      </c>
      <c r="T93" s="288">
        <f t="shared" si="67"/>
        <v>0</v>
      </c>
      <c r="U93" s="127">
        <f t="shared" si="68"/>
        <v>0</v>
      </c>
      <c r="V93" s="30">
        <f t="shared" si="69"/>
        <v>1</v>
      </c>
      <c r="W93" s="40">
        <v>0</v>
      </c>
      <c r="X93" s="40">
        <v>1</v>
      </c>
      <c r="Y93" s="119">
        <f t="shared" si="70"/>
        <v>0</v>
      </c>
      <c r="Z93" s="119">
        <f t="shared" si="71"/>
        <v>0</v>
      </c>
      <c r="AA93" s="168"/>
      <c r="AB93" s="150">
        <f>_xll.BDH(C93,$AB$10,$D$1,$D$1)</f>
        <v>125.65</v>
      </c>
      <c r="AC93" s="148">
        <f t="shared" si="72"/>
        <v>-2.6000000000000085</v>
      </c>
      <c r="AD93" s="137">
        <f t="shared" si="73"/>
        <v>-2.0692399522483154</v>
      </c>
      <c r="AE93" s="136">
        <v>0</v>
      </c>
      <c r="AF93" s="138">
        <f>IF(D93 = D804,1,_xll.BDP(K93,$AF$10)*L93)</f>
        <v>1</v>
      </c>
      <c r="AG93" s="160">
        <f>AC93*AE93*V93/AF93 / AI740</f>
        <v>0</v>
      </c>
      <c r="AH93" s="160">
        <f>AC93*AE93*V93/AF93 / AI804</f>
        <v>0</v>
      </c>
      <c r="AI93" s="171"/>
      <c r="AJ93" s="162"/>
      <c r="AK93" s="144"/>
    </row>
    <row r="94" spans="2:37" s="40" customFormat="1" ht="12" customHeight="1" x14ac:dyDescent="0.2">
      <c r="B94" s="45">
        <v>2013</v>
      </c>
      <c r="C94" s="116" t="s">
        <v>608</v>
      </c>
      <c r="D94" s="40" t="str">
        <f>_xll.BDP(C94,$D$10)</f>
        <v>EUR</v>
      </c>
      <c r="E94" s="40" t="s">
        <v>647</v>
      </c>
      <c r="F94" s="61">
        <f>_xll.BDP(C94,$F$10)</f>
        <v>20.62</v>
      </c>
      <c r="G94" s="61">
        <f>_xll.BDP(C94,$G$10)</f>
        <v>20.32</v>
      </c>
      <c r="H94" s="62">
        <f t="shared" si="63"/>
        <v>-0.30000000000000071</v>
      </c>
      <c r="I94" s="69">
        <f t="shared" si="64"/>
        <v>-1.4548981571290043</v>
      </c>
      <c r="J94" s="23">
        <v>0</v>
      </c>
      <c r="K94" s="45" t="str">
        <f>CONCATENATE(D804,D94, " Curncy")</f>
        <v>EUREUR Curncy</v>
      </c>
      <c r="L94" s="45">
        <f>IF(D94 = D804,1,_xll.BDP(K94,$L$10))</f>
        <v>1</v>
      </c>
      <c r="M94" s="63">
        <f>IF(D94 = D804,1,_xll.BDP(K94,$M$10)*L94)</f>
        <v>1</v>
      </c>
      <c r="N94" s="265">
        <f t="shared" si="65"/>
        <v>0</v>
      </c>
      <c r="O94" s="133">
        <f>N94 / AA740</f>
        <v>0</v>
      </c>
      <c r="P94" s="275">
        <f>N94 / AA804</f>
        <v>0</v>
      </c>
      <c r="Q94" s="64">
        <f t="shared" si="66"/>
        <v>0</v>
      </c>
      <c r="R94" s="10">
        <f>Q94 / AA740*100</f>
        <v>0</v>
      </c>
      <c r="S94" s="10">
        <f>Q94 / AA804*100</f>
        <v>0</v>
      </c>
      <c r="T94" s="288">
        <f t="shared" si="67"/>
        <v>0</v>
      </c>
      <c r="U94" s="127">
        <f t="shared" si="68"/>
        <v>0</v>
      </c>
      <c r="V94" s="30">
        <f t="shared" si="69"/>
        <v>1</v>
      </c>
      <c r="W94" s="40">
        <v>0</v>
      </c>
      <c r="X94" s="40">
        <v>1</v>
      </c>
      <c r="Y94" s="119">
        <f t="shared" si="70"/>
        <v>0</v>
      </c>
      <c r="Z94" s="119">
        <f t="shared" si="71"/>
        <v>0</v>
      </c>
      <c r="AA94" s="168"/>
      <c r="AB94" s="150">
        <f>_xll.BDH(C94,$AB$10,$D$1,$D$1)</f>
        <v>20.100000000000001</v>
      </c>
      <c r="AC94" s="148">
        <f t="shared" si="72"/>
        <v>0.51999999999999957</v>
      </c>
      <c r="AD94" s="137">
        <f t="shared" si="73"/>
        <v>2.5870646766169134</v>
      </c>
      <c r="AE94" s="136">
        <v>0</v>
      </c>
      <c r="AF94" s="138">
        <f>IF(D94 = D804,1,_xll.BDP(K94,$AF$10)*L94)</f>
        <v>1</v>
      </c>
      <c r="AG94" s="160">
        <f>AC94*AE94*V94/AF94 / AI740</f>
        <v>0</v>
      </c>
      <c r="AH94" s="160">
        <f>AC94*AE94*V94/AF94 / AI804</f>
        <v>0</v>
      </c>
      <c r="AI94" s="171"/>
      <c r="AJ94" s="162"/>
      <c r="AK94" s="144"/>
    </row>
    <row r="95" spans="2:37" s="40" customFormat="1" ht="12" customHeight="1" x14ac:dyDescent="0.2">
      <c r="B95" s="45">
        <v>3110</v>
      </c>
      <c r="C95" s="116" t="s">
        <v>609</v>
      </c>
      <c r="D95" s="40" t="str">
        <f>_xll.BDP(C95,$D$10)</f>
        <v>EUR</v>
      </c>
      <c r="E95" s="40" t="s">
        <v>648</v>
      </c>
      <c r="F95" s="61">
        <f>_xll.BDP(C95,$F$10)</f>
        <v>13.38</v>
      </c>
      <c r="G95" s="61">
        <f>_xll.BDP(C95,$G$10)</f>
        <v>13.164999999999999</v>
      </c>
      <c r="H95" s="62">
        <f t="shared" si="63"/>
        <v>-0.21500000000000163</v>
      </c>
      <c r="I95" s="69">
        <f t="shared" si="64"/>
        <v>-1.6068759342302064</v>
      </c>
      <c r="J95" s="23">
        <v>0</v>
      </c>
      <c r="K95" s="45" t="str">
        <f>CONCATENATE(D804,D95, " Curncy")</f>
        <v>EUREUR Curncy</v>
      </c>
      <c r="L95" s="45">
        <f>IF(D95 = D804,1,_xll.BDP(K95,$L$10))</f>
        <v>1</v>
      </c>
      <c r="M95" s="63">
        <f>IF(D95 = D804,1,_xll.BDP(K95,$M$10)*L95)</f>
        <v>1</v>
      </c>
      <c r="N95" s="265">
        <f t="shared" si="65"/>
        <v>0</v>
      </c>
      <c r="O95" s="133">
        <f>N95 / AA740</f>
        <v>0</v>
      </c>
      <c r="P95" s="275">
        <f>N95 / AA804</f>
        <v>0</v>
      </c>
      <c r="Q95" s="64">
        <f t="shared" si="66"/>
        <v>0</v>
      </c>
      <c r="R95" s="10">
        <f>Q95 / AA740*100</f>
        <v>0</v>
      </c>
      <c r="S95" s="10">
        <f>Q95 / AA804*100</f>
        <v>0</v>
      </c>
      <c r="T95" s="288">
        <f t="shared" si="67"/>
        <v>0</v>
      </c>
      <c r="U95" s="127">
        <f t="shared" si="68"/>
        <v>0</v>
      </c>
      <c r="V95" s="30">
        <f t="shared" si="69"/>
        <v>1</v>
      </c>
      <c r="W95" s="40">
        <v>0</v>
      </c>
      <c r="X95" s="40">
        <v>1</v>
      </c>
      <c r="Y95" s="119">
        <f t="shared" si="70"/>
        <v>0</v>
      </c>
      <c r="Z95" s="119">
        <f t="shared" si="71"/>
        <v>0</v>
      </c>
      <c r="AA95" s="168"/>
      <c r="AB95" s="150">
        <f>_xll.BDH(C95,$AB$10,$D$1,$D$1)</f>
        <v>13.66</v>
      </c>
      <c r="AC95" s="148">
        <f t="shared" si="72"/>
        <v>-0.27999999999999936</v>
      </c>
      <c r="AD95" s="137">
        <f t="shared" si="73"/>
        <v>-2.0497803806734947</v>
      </c>
      <c r="AE95" s="136">
        <v>0</v>
      </c>
      <c r="AF95" s="138">
        <f>IF(D95 = D804,1,_xll.BDP(K95,$AF$10)*L95)</f>
        <v>1</v>
      </c>
      <c r="AG95" s="160">
        <f>AC95*AE95*V95/AF95 / AI740</f>
        <v>0</v>
      </c>
      <c r="AH95" s="160">
        <f>AC95*AE95*V95/AF95 / AI804</f>
        <v>0</v>
      </c>
      <c r="AI95" s="171"/>
      <c r="AJ95" s="162"/>
      <c r="AK95" s="144"/>
    </row>
    <row r="96" spans="2:37" s="40" customFormat="1" ht="12" customHeight="1" x14ac:dyDescent="0.2">
      <c r="B96" s="45">
        <v>1593</v>
      </c>
      <c r="C96" s="116" t="s">
        <v>610</v>
      </c>
      <c r="D96" s="40" t="str">
        <f>_xll.BDP(C96,$D$10)</f>
        <v>EUR</v>
      </c>
      <c r="E96" s="40" t="s">
        <v>649</v>
      </c>
      <c r="F96" s="61">
        <f>_xll.BDP(C96,$F$10)</f>
        <v>65.05</v>
      </c>
      <c r="G96" s="61">
        <f>_xll.BDP(C96,$G$10)</f>
        <v>64.16</v>
      </c>
      <c r="H96" s="62">
        <f t="shared" si="63"/>
        <v>-0.89000000000000057</v>
      </c>
      <c r="I96" s="69">
        <f t="shared" si="64"/>
        <v>-1.3681783243658734</v>
      </c>
      <c r="J96" s="23">
        <v>0</v>
      </c>
      <c r="K96" s="45" t="str">
        <f>CONCATENATE(D804,D96, " Curncy")</f>
        <v>EUREUR Curncy</v>
      </c>
      <c r="L96" s="45">
        <f>IF(D96 = D804,1,_xll.BDP(K96,$L$10))</f>
        <v>1</v>
      </c>
      <c r="M96" s="63">
        <f>IF(D96 = D804,1,_xll.BDP(K96,$M$10)*L96)</f>
        <v>1</v>
      </c>
      <c r="N96" s="265">
        <f t="shared" si="65"/>
        <v>0</v>
      </c>
      <c r="O96" s="133">
        <f>N96 / AA740</f>
        <v>0</v>
      </c>
      <c r="P96" s="275">
        <f>N96 / AA804</f>
        <v>0</v>
      </c>
      <c r="Q96" s="64">
        <f t="shared" si="66"/>
        <v>0</v>
      </c>
      <c r="R96" s="10">
        <f>Q96 / AA740*100</f>
        <v>0</v>
      </c>
      <c r="S96" s="10">
        <f>Q96 / AA804*100</f>
        <v>0</v>
      </c>
      <c r="T96" s="288">
        <f t="shared" si="67"/>
        <v>0</v>
      </c>
      <c r="U96" s="127">
        <f t="shared" si="68"/>
        <v>0</v>
      </c>
      <c r="V96" s="30">
        <f t="shared" si="69"/>
        <v>1</v>
      </c>
      <c r="W96" s="40">
        <v>0</v>
      </c>
      <c r="X96" s="40">
        <v>1</v>
      </c>
      <c r="Y96" s="119">
        <f t="shared" si="70"/>
        <v>0</v>
      </c>
      <c r="Z96" s="119">
        <f t="shared" si="71"/>
        <v>0</v>
      </c>
      <c r="AA96" s="168"/>
      <c r="AB96" s="150">
        <f>_xll.BDH(C96,$AB$10,$D$1,$D$1)</f>
        <v>66.569999999999993</v>
      </c>
      <c r="AC96" s="148">
        <f t="shared" si="72"/>
        <v>-1.519999999999996</v>
      </c>
      <c r="AD96" s="137">
        <f t="shared" si="73"/>
        <v>-2.2833108006609528</v>
      </c>
      <c r="AE96" s="136">
        <v>0</v>
      </c>
      <c r="AF96" s="138">
        <f>IF(D96 = D804,1,_xll.BDP(K96,$AF$10)*L96)</f>
        <v>1</v>
      </c>
      <c r="AG96" s="160">
        <f>AC96*AE96*V96/AF96 / AI740</f>
        <v>0</v>
      </c>
      <c r="AH96" s="160">
        <f>AC96*AE96*V96/AF96 / AI804</f>
        <v>0</v>
      </c>
      <c r="AI96" s="171"/>
      <c r="AJ96" s="162"/>
      <c r="AK96" s="144"/>
    </row>
    <row r="97" spans="2:37" s="40" customFormat="1" ht="12" customHeight="1" x14ac:dyDescent="0.2">
      <c r="B97" s="45">
        <v>19900</v>
      </c>
      <c r="C97" s="116" t="s">
        <v>611</v>
      </c>
      <c r="D97" s="40" t="str">
        <f>_xll.BDP(C97,$D$10)</f>
        <v>EUR</v>
      </c>
      <c r="E97" s="40" t="s">
        <v>650</v>
      </c>
      <c r="F97" s="61">
        <f>_xll.BDP(C97,$F$10)</f>
        <v>110.25</v>
      </c>
      <c r="G97" s="61">
        <f>_xll.BDP(C97,$G$10)</f>
        <v>109.4</v>
      </c>
      <c r="H97" s="62">
        <f t="shared" si="63"/>
        <v>-0.84999999999999432</v>
      </c>
      <c r="I97" s="69">
        <f t="shared" si="64"/>
        <v>-0.77097505668933719</v>
      </c>
      <c r="J97" s="23">
        <v>0</v>
      </c>
      <c r="K97" s="45" t="str">
        <f>CONCATENATE(D804,D97, " Curncy")</f>
        <v>EUREUR Curncy</v>
      </c>
      <c r="L97" s="45">
        <f>IF(D97 = D804,1,_xll.BDP(K97,$L$10))</f>
        <v>1</v>
      </c>
      <c r="M97" s="63">
        <f>IF(D97 = D804,1,_xll.BDP(K97,$M$10)*L97)</f>
        <v>1</v>
      </c>
      <c r="N97" s="265">
        <f t="shared" si="65"/>
        <v>0</v>
      </c>
      <c r="O97" s="133">
        <f>N97 / AA740</f>
        <v>0</v>
      </c>
      <c r="P97" s="275">
        <f>N97 / AA804</f>
        <v>0</v>
      </c>
      <c r="Q97" s="64">
        <f t="shared" si="66"/>
        <v>0</v>
      </c>
      <c r="R97" s="10">
        <f>Q97 / AA740*100</f>
        <v>0</v>
      </c>
      <c r="S97" s="10">
        <f>Q97 / AA804*100</f>
        <v>0</v>
      </c>
      <c r="T97" s="288">
        <f t="shared" si="67"/>
        <v>0</v>
      </c>
      <c r="U97" s="127">
        <f t="shared" si="68"/>
        <v>0</v>
      </c>
      <c r="V97" s="30">
        <f t="shared" si="69"/>
        <v>1</v>
      </c>
      <c r="W97" s="40">
        <v>0</v>
      </c>
      <c r="X97" s="40">
        <v>1</v>
      </c>
      <c r="Y97" s="119">
        <f t="shared" si="70"/>
        <v>0</v>
      </c>
      <c r="Z97" s="119">
        <f t="shared" si="71"/>
        <v>0</v>
      </c>
      <c r="AA97" s="168"/>
      <c r="AB97" s="150">
        <f>_xll.BDH(C97,$AB$10,$D$1,$D$1)</f>
        <v>108.55</v>
      </c>
      <c r="AC97" s="148">
        <f t="shared" si="72"/>
        <v>1.7000000000000028</v>
      </c>
      <c r="AD97" s="137">
        <f t="shared" si="73"/>
        <v>1.5660985720865988</v>
      </c>
      <c r="AE97" s="136">
        <v>0</v>
      </c>
      <c r="AF97" s="138">
        <f>IF(D97 = D804,1,_xll.BDP(K97,$AF$10)*L97)</f>
        <v>1</v>
      </c>
      <c r="AG97" s="160">
        <f>AC97*AE97*V97/AF97 / AI740</f>
        <v>0</v>
      </c>
      <c r="AH97" s="160">
        <f>AC97*AE97*V97/AF97 / AI804</f>
        <v>0</v>
      </c>
      <c r="AI97" s="171"/>
      <c r="AJ97" s="162"/>
      <c r="AK97" s="144"/>
    </row>
    <row r="98" spans="2:37" s="40" customFormat="1" x14ac:dyDescent="0.2">
      <c r="B98" s="45">
        <v>4275</v>
      </c>
      <c r="C98" s="116" t="s">
        <v>214</v>
      </c>
      <c r="D98" s="40" t="str">
        <f>_xll.BDP(C98,$D$10)</f>
        <v>EUR</v>
      </c>
      <c r="E98" s="40" t="s">
        <v>438</v>
      </c>
      <c r="F98" s="61">
        <f>_xll.BDP(C98,$F$10)</f>
        <v>27.97</v>
      </c>
      <c r="G98" s="61">
        <f>_xll.BDP(C98,$G$10)</f>
        <v>28.25</v>
      </c>
      <c r="H98" s="62">
        <f t="shared" si="63"/>
        <v>0.28000000000000114</v>
      </c>
      <c r="I98" s="69">
        <f t="shared" si="64"/>
        <v>1.0010725777618918</v>
      </c>
      <c r="J98" s="23">
        <v>-67200</v>
      </c>
      <c r="K98" s="45" t="str">
        <f>CONCATENATE(D804,D98, " Curncy")</f>
        <v>EUREUR Curncy</v>
      </c>
      <c r="L98" s="45">
        <f>IF(D98 = D804,1,_xll.BDP(K98,$L$10))</f>
        <v>1</v>
      </c>
      <c r="M98" s="63">
        <f>IF(D98 = D804,1,_xll.BDP(K98,$M$10)*L98)</f>
        <v>1</v>
      </c>
      <c r="N98" s="265">
        <f t="shared" si="65"/>
        <v>-18816.000000000076</v>
      </c>
      <c r="O98" s="133">
        <f>N98 / AA740</f>
        <v>-1.2150774784538442E-4</v>
      </c>
      <c r="P98" s="275">
        <f>N98 / AA804</f>
        <v>-1.1182107717420533E-4</v>
      </c>
      <c r="Q98" s="64">
        <f t="shared" si="66"/>
        <v>-1898400</v>
      </c>
      <c r="R98" s="10">
        <f>Q98 / AA740*100</f>
        <v>-1.225926384511463</v>
      </c>
      <c r="S98" s="10">
        <f>Q98 / AA804*100</f>
        <v>-1.1281947964897456</v>
      </c>
      <c r="T98" s="288">
        <f t="shared" si="67"/>
        <v>-1.225926384511463</v>
      </c>
      <c r="U98" s="127">
        <f t="shared" si="68"/>
        <v>0</v>
      </c>
      <c r="V98" s="30">
        <f t="shared" si="69"/>
        <v>1</v>
      </c>
      <c r="W98" s="40">
        <v>0</v>
      </c>
      <c r="X98" s="40">
        <v>1</v>
      </c>
      <c r="Y98" s="119">
        <f t="shared" si="70"/>
        <v>0</v>
      </c>
      <c r="Z98" s="119">
        <f t="shared" si="71"/>
        <v>0</v>
      </c>
      <c r="AA98" s="168"/>
      <c r="AB98" s="150">
        <f>_xll.BDH(C98,$AB$10,$D$1,$D$1)</f>
        <v>28.67</v>
      </c>
      <c r="AC98" s="148">
        <f t="shared" si="72"/>
        <v>-0.70000000000000284</v>
      </c>
      <c r="AD98" s="137">
        <f t="shared" si="73"/>
        <v>-2.4415765608650255</v>
      </c>
      <c r="AE98" s="136">
        <v>-67200</v>
      </c>
      <c r="AF98" s="138">
        <f>IF(D98 = D804,1,_xll.BDP(K98,$AF$10)*L98)</f>
        <v>1</v>
      </c>
      <c r="AG98" s="160">
        <f>AC98*AE98*V98/AF98 / AI740</f>
        <v>3.0451360874544686E-4</v>
      </c>
      <c r="AH98" s="160">
        <f>AC98*AE98*V98/AF98 / AI804</f>
        <v>2.8014335280858666E-4</v>
      </c>
      <c r="AI98" s="171"/>
      <c r="AJ98" s="162"/>
      <c r="AK98" s="144"/>
    </row>
    <row r="99" spans="2:37" s="40" customFormat="1" x14ac:dyDescent="0.2">
      <c r="B99" s="45">
        <v>3987</v>
      </c>
      <c r="C99" s="116" t="s">
        <v>212</v>
      </c>
      <c r="D99" s="40" t="str">
        <f>_xll.BDP(C99,$D$10)</f>
        <v>EUR</v>
      </c>
      <c r="E99" s="40" t="s">
        <v>437</v>
      </c>
      <c r="F99" s="61">
        <f>_xll.BDP(C99,$F$10)</f>
        <v>108.55</v>
      </c>
      <c r="G99" s="61">
        <f>_xll.BDP(C99,$G$10)</f>
        <v>107.7</v>
      </c>
      <c r="H99" s="62">
        <f t="shared" si="63"/>
        <v>-0.84999999999999432</v>
      </c>
      <c r="I99" s="69">
        <f t="shared" si="64"/>
        <v>-0.78304928604329271</v>
      </c>
      <c r="J99" s="23">
        <v>-3300</v>
      </c>
      <c r="K99" s="45" t="str">
        <f>CONCATENATE(D804,D99, " Curncy")</f>
        <v>EUREUR Curncy</v>
      </c>
      <c r="L99" s="45">
        <f>IF(D99 = D804,1,_xll.BDP(K99,$L$10))</f>
        <v>1</v>
      </c>
      <c r="M99" s="63">
        <f>IF(D99 = D804,1,_xll.BDP(K99,$M$10)*L99)</f>
        <v>1</v>
      </c>
      <c r="N99" s="265">
        <f t="shared" si="65"/>
        <v>2804.9999999999814</v>
      </c>
      <c r="O99" s="133">
        <f>N99 / AA740</f>
        <v>1.8113798506924937E-5</v>
      </c>
      <c r="P99" s="275">
        <f>N99 / AA804</f>
        <v>1.6669755605529473E-5</v>
      </c>
      <c r="Q99" s="64">
        <f t="shared" si="66"/>
        <v>-355410</v>
      </c>
      <c r="R99" s="10">
        <f>Q99 / AA740*100</f>
        <v>-0.22951248225833282</v>
      </c>
      <c r="S99" s="10">
        <f>Q99 / AA804*100</f>
        <v>-0.2112156092606513</v>
      </c>
      <c r="T99" s="288">
        <f t="shared" si="67"/>
        <v>-0.22951248225833282</v>
      </c>
      <c r="U99" s="127">
        <f t="shared" si="68"/>
        <v>0</v>
      </c>
      <c r="V99" s="30">
        <f t="shared" si="69"/>
        <v>1</v>
      </c>
      <c r="W99" s="40">
        <v>0</v>
      </c>
      <c r="X99" s="40">
        <v>1</v>
      </c>
      <c r="Y99" s="119">
        <f t="shared" si="70"/>
        <v>1.8113798506924937E-5</v>
      </c>
      <c r="Z99" s="119">
        <f t="shared" si="71"/>
        <v>0</v>
      </c>
      <c r="AA99" s="168"/>
      <c r="AB99" s="150">
        <f>_xll.BDH(C99,$AB$10,$D$1,$D$1)</f>
        <v>112.15</v>
      </c>
      <c r="AC99" s="148">
        <f t="shared" si="72"/>
        <v>-3.6000000000000085</v>
      </c>
      <c r="AD99" s="137">
        <f t="shared" si="73"/>
        <v>-3.2099866250557363</v>
      </c>
      <c r="AE99" s="136">
        <v>-3300</v>
      </c>
      <c r="AF99" s="138">
        <f>IF(D99 = D804,1,_xll.BDP(K99,$AF$10)*L99)</f>
        <v>1</v>
      </c>
      <c r="AG99" s="160">
        <f>AC99*AE99*V99/AF99 / AI740</f>
        <v>7.6905222616834671E-5</v>
      </c>
      <c r="AH99" s="160">
        <f>AC99*AE99*V99/AF99 / AI804</f>
        <v>7.0750489612372535E-5</v>
      </c>
      <c r="AI99" s="171"/>
      <c r="AJ99" s="162"/>
      <c r="AK99" s="144"/>
    </row>
    <row r="100" spans="2:37" s="40" customFormat="1" x14ac:dyDescent="0.2">
      <c r="B100" s="45">
        <v>23543</v>
      </c>
      <c r="C100" s="116" t="s">
        <v>211</v>
      </c>
      <c r="D100" s="40" t="str">
        <f>_xll.BDP(C100,$D$10)</f>
        <v>EUR</v>
      </c>
      <c r="E100" s="40" t="s">
        <v>436</v>
      </c>
      <c r="F100" s="61">
        <f>_xll.BDP(C100,$F$10)</f>
        <v>460.6</v>
      </c>
      <c r="G100" s="61">
        <f>_xll.BDP(C100,$G$10)</f>
        <v>457</v>
      </c>
      <c r="H100" s="62">
        <f t="shared" si="63"/>
        <v>-3.6000000000000227</v>
      </c>
      <c r="I100" s="69">
        <f t="shared" si="64"/>
        <v>-0.78158923143726056</v>
      </c>
      <c r="J100" s="23">
        <v>-1133</v>
      </c>
      <c r="K100" s="45" t="str">
        <f>CONCATENATE(D804,D100, " Curncy")</f>
        <v>EUREUR Curncy</v>
      </c>
      <c r="L100" s="45">
        <f>IF(D100 = D804,1,_xll.BDP(K100,$L$10))</f>
        <v>1</v>
      </c>
      <c r="M100" s="63">
        <f>IF(D100 = D804,1,_xll.BDP(K100,$M$10)*L100)</f>
        <v>1</v>
      </c>
      <c r="N100" s="265">
        <f t="shared" si="65"/>
        <v>4078.8000000000256</v>
      </c>
      <c r="O100" s="133">
        <f>N100 / AA740</f>
        <v>2.6339594064187663E-5</v>
      </c>
      <c r="P100" s="275">
        <f>N100 / AA804</f>
        <v>2.4239785798158465E-5</v>
      </c>
      <c r="Q100" s="64">
        <f t="shared" si="66"/>
        <v>-517781</v>
      </c>
      <c r="R100" s="10">
        <f>Q100 / AA740*100</f>
        <v>-0.33436651353704683</v>
      </c>
      <c r="S100" s="10">
        <f>Q100 / AA804*100</f>
        <v>-0.3077106141599541</v>
      </c>
      <c r="T100" s="288">
        <f t="shared" si="67"/>
        <v>-0.33436651353704683</v>
      </c>
      <c r="U100" s="127">
        <f t="shared" si="68"/>
        <v>0</v>
      </c>
      <c r="V100" s="30">
        <f t="shared" si="69"/>
        <v>1</v>
      </c>
      <c r="W100" s="40">
        <v>0</v>
      </c>
      <c r="X100" s="40">
        <v>1</v>
      </c>
      <c r="Y100" s="119">
        <f t="shared" si="70"/>
        <v>2.6339594064187663E-5</v>
      </c>
      <c r="Z100" s="119">
        <f t="shared" si="71"/>
        <v>0</v>
      </c>
      <c r="AA100" s="168"/>
      <c r="AB100" s="150">
        <f>_xll.BDH(C100,$AB$10,$D$1,$D$1)</f>
        <v>491</v>
      </c>
      <c r="AC100" s="148">
        <f t="shared" si="72"/>
        <v>-30.399999999999977</v>
      </c>
      <c r="AD100" s="137">
        <f t="shared" si="73"/>
        <v>-6.1914460285132336</v>
      </c>
      <c r="AE100" s="136">
        <v>-1133</v>
      </c>
      <c r="AF100" s="138">
        <f>IF(D100 = D804,1,_xll.BDP(K100,$AF$10)*L100)</f>
        <v>1</v>
      </c>
      <c r="AG100" s="160">
        <f>AC100*AE100*V100/AF100 / AI740</f>
        <v>2.2296817875725182E-4</v>
      </c>
      <c r="AH100" s="160">
        <f>AC100*AE100*V100/AF100 / AI804</f>
        <v>2.0512401210579648E-4</v>
      </c>
      <c r="AI100" s="171"/>
      <c r="AJ100" s="162"/>
      <c r="AK100" s="144"/>
    </row>
    <row r="101" spans="2:37" s="40" customFormat="1" ht="12" customHeight="1" x14ac:dyDescent="0.2">
      <c r="B101" s="45">
        <v>6870</v>
      </c>
      <c r="C101" s="116" t="s">
        <v>612</v>
      </c>
      <c r="D101" s="40" t="str">
        <f>_xll.BDP(C101,$D$10)</f>
        <v>EUR</v>
      </c>
      <c r="E101" s="40" t="s">
        <v>651</v>
      </c>
      <c r="F101" s="61">
        <f>_xll.BDP(C101,$F$10)</f>
        <v>59.9</v>
      </c>
      <c r="G101" s="61">
        <f>_xll.BDP(C101,$G$10)</f>
        <v>58.75</v>
      </c>
      <c r="H101" s="62">
        <f t="shared" si="63"/>
        <v>-1.1499999999999986</v>
      </c>
      <c r="I101" s="69">
        <f t="shared" si="64"/>
        <v>-1.9198664440734532</v>
      </c>
      <c r="J101" s="23">
        <v>0</v>
      </c>
      <c r="K101" s="45" t="str">
        <f>CONCATENATE(D804,D101, " Curncy")</f>
        <v>EUREUR Curncy</v>
      </c>
      <c r="L101" s="45">
        <f>IF(D101 = D804,1,_xll.BDP(K101,$L$10))</f>
        <v>1</v>
      </c>
      <c r="M101" s="63">
        <f>IF(D101 = D804,1,_xll.BDP(K101,$M$10)*L101)</f>
        <v>1</v>
      </c>
      <c r="N101" s="265">
        <f t="shared" si="65"/>
        <v>0</v>
      </c>
      <c r="O101" s="133">
        <f>N101 / AA740</f>
        <v>0</v>
      </c>
      <c r="P101" s="275">
        <f>N101 / AA804</f>
        <v>0</v>
      </c>
      <c r="Q101" s="64">
        <f t="shared" si="66"/>
        <v>0</v>
      </c>
      <c r="R101" s="10">
        <f>Q101 / AA740*100</f>
        <v>0</v>
      </c>
      <c r="S101" s="10">
        <f>Q101 / AA804*100</f>
        <v>0</v>
      </c>
      <c r="T101" s="288">
        <f t="shared" si="67"/>
        <v>0</v>
      </c>
      <c r="U101" s="127">
        <f t="shared" si="68"/>
        <v>0</v>
      </c>
      <c r="V101" s="30">
        <f t="shared" si="69"/>
        <v>1</v>
      </c>
      <c r="W101" s="40">
        <v>0</v>
      </c>
      <c r="X101" s="40">
        <v>1</v>
      </c>
      <c r="Y101" s="119">
        <f t="shared" si="70"/>
        <v>0</v>
      </c>
      <c r="Z101" s="119">
        <f t="shared" si="71"/>
        <v>0</v>
      </c>
      <c r="AA101" s="168"/>
      <c r="AB101" s="150">
        <f>_xll.BDH(C101,$AB$10,$D$1,$D$1)</f>
        <v>59.6</v>
      </c>
      <c r="AC101" s="148">
        <f t="shared" si="72"/>
        <v>0.29999999999999716</v>
      </c>
      <c r="AD101" s="137">
        <f t="shared" si="73"/>
        <v>0.50335570469798174</v>
      </c>
      <c r="AE101" s="136">
        <v>0</v>
      </c>
      <c r="AF101" s="138">
        <f>IF(D101 = D804,1,_xll.BDP(K101,$AF$10)*L101)</f>
        <v>1</v>
      </c>
      <c r="AG101" s="160">
        <f>AC101*AE101*V101/AF101 / AI740</f>
        <v>0</v>
      </c>
      <c r="AH101" s="160">
        <f>AC101*AE101*V101/AF101 / AI804</f>
        <v>0</v>
      </c>
      <c r="AI101" s="171"/>
      <c r="AJ101" s="162"/>
      <c r="AK101" s="144"/>
    </row>
    <row r="102" spans="2:37" s="40" customFormat="1" ht="12" customHeight="1" x14ac:dyDescent="0.2">
      <c r="B102" s="45">
        <v>1695</v>
      </c>
      <c r="C102" s="116" t="s">
        <v>613</v>
      </c>
      <c r="D102" s="40" t="str">
        <f>_xll.BDP(C102,$D$10)</f>
        <v>EUR</v>
      </c>
      <c r="E102" s="40" t="s">
        <v>1392</v>
      </c>
      <c r="F102" s="61">
        <f>_xll.BDP(C102,$F$10)</f>
        <v>500</v>
      </c>
      <c r="G102" s="61">
        <f>_xll.BDP(C102,$G$10)</f>
        <v>500</v>
      </c>
      <c r="H102" s="62">
        <f t="shared" si="63"/>
        <v>0</v>
      </c>
      <c r="I102" s="69">
        <f t="shared" si="64"/>
        <v>0</v>
      </c>
      <c r="J102" s="23">
        <v>0</v>
      </c>
      <c r="K102" s="45" t="str">
        <f>CONCATENATE(D804,D102, " Curncy")</f>
        <v>EUREUR Curncy</v>
      </c>
      <c r="L102" s="45">
        <f>IF(D102 = D804,1,_xll.BDP(K102,$L$10))</f>
        <v>1</v>
      </c>
      <c r="M102" s="63">
        <f>IF(D102 = D804,1,_xll.BDP(K102,$M$10)*L102)</f>
        <v>1</v>
      </c>
      <c r="N102" s="265">
        <f t="shared" si="65"/>
        <v>0</v>
      </c>
      <c r="O102" s="133">
        <f>N102 / AA740</f>
        <v>0</v>
      </c>
      <c r="P102" s="275">
        <f>N102 / AA804</f>
        <v>0</v>
      </c>
      <c r="Q102" s="64">
        <f t="shared" si="66"/>
        <v>0</v>
      </c>
      <c r="R102" s="10">
        <f>Q102 / AA740*100</f>
        <v>0</v>
      </c>
      <c r="S102" s="10">
        <f>Q102 / AA804*100</f>
        <v>0</v>
      </c>
      <c r="T102" s="288">
        <f t="shared" si="67"/>
        <v>0</v>
      </c>
      <c r="U102" s="127">
        <f t="shared" si="68"/>
        <v>0</v>
      </c>
      <c r="V102" s="30">
        <f t="shared" si="69"/>
        <v>1</v>
      </c>
      <c r="W102" s="40">
        <v>0</v>
      </c>
      <c r="X102" s="40">
        <v>1</v>
      </c>
      <c r="Y102" s="119">
        <f t="shared" si="70"/>
        <v>0</v>
      </c>
      <c r="Z102" s="119">
        <f t="shared" si="71"/>
        <v>0</v>
      </c>
      <c r="AA102" s="168"/>
      <c r="AB102" s="150">
        <f>_xll.BDH(C102,$AB$10,$D$1,$D$1)</f>
        <v>565</v>
      </c>
      <c r="AC102" s="148">
        <f t="shared" si="72"/>
        <v>-65</v>
      </c>
      <c r="AD102" s="137">
        <f t="shared" si="73"/>
        <v>-11.504424778761061</v>
      </c>
      <c r="AE102" s="136">
        <v>0</v>
      </c>
      <c r="AF102" s="138">
        <f>IF(D102 = D804,1,_xll.BDP(K102,$AF$10)*L102)</f>
        <v>1</v>
      </c>
      <c r="AG102" s="160">
        <f>AC102*AE102*V102/AF102 / AI740</f>
        <v>0</v>
      </c>
      <c r="AH102" s="160">
        <f>AC102*AE102*V102/AF102 / AI804</f>
        <v>0</v>
      </c>
      <c r="AI102" s="171"/>
      <c r="AJ102" s="162"/>
      <c r="AK102" s="144"/>
    </row>
    <row r="103" spans="2:37" s="40" customFormat="1" x14ac:dyDescent="0.2">
      <c r="B103" s="45">
        <v>21079</v>
      </c>
      <c r="C103" s="116" t="s">
        <v>210</v>
      </c>
      <c r="D103" s="40" t="str">
        <f>_xll.BDP(C103,$D$10)</f>
        <v>EUR</v>
      </c>
      <c r="E103" s="40" t="s">
        <v>435</v>
      </c>
      <c r="F103" s="61">
        <f>_xll.BDP(C103,$F$10)</f>
        <v>466.7</v>
      </c>
      <c r="G103" s="61">
        <f>_xll.BDP(C103,$G$10)</f>
        <v>466.3</v>
      </c>
      <c r="H103" s="62">
        <f t="shared" si="63"/>
        <v>-0.39999999999997726</v>
      </c>
      <c r="I103" s="69">
        <f t="shared" si="64"/>
        <v>-8.5708163702587797E-2</v>
      </c>
      <c r="J103" s="23">
        <v>-1850</v>
      </c>
      <c r="K103" s="45" t="str">
        <f>CONCATENATE(D804,D103, " Curncy")</f>
        <v>EUREUR Curncy</v>
      </c>
      <c r="L103" s="45">
        <f>IF(D103 = D804,1,_xll.BDP(K103,$L$10))</f>
        <v>1</v>
      </c>
      <c r="M103" s="63">
        <f>IF(D103 = D804,1,_xll.BDP(K103,$M$10)*L103)</f>
        <v>1</v>
      </c>
      <c r="N103" s="265">
        <f t="shared" si="65"/>
        <v>739.99999999995794</v>
      </c>
      <c r="O103" s="133">
        <f>N103 / AA740</f>
        <v>4.778684811095822E-6</v>
      </c>
      <c r="P103" s="275">
        <f>N103 / AA804</f>
        <v>4.3977251864852727E-6</v>
      </c>
      <c r="Q103" s="64">
        <f t="shared" si="66"/>
        <v>-862655</v>
      </c>
      <c r="R103" s="10">
        <f>Q103 / AA740*100</f>
        <v>-0.55707518185352711</v>
      </c>
      <c r="S103" s="10">
        <f>Q103 / AA804*100</f>
        <v>-0.51266481361454985</v>
      </c>
      <c r="T103" s="288">
        <f t="shared" si="67"/>
        <v>-0.55707518185352711</v>
      </c>
      <c r="U103" s="127">
        <f t="shared" si="68"/>
        <v>0</v>
      </c>
      <c r="V103" s="30">
        <f t="shared" si="69"/>
        <v>1</v>
      </c>
      <c r="W103" s="40">
        <v>0</v>
      </c>
      <c r="X103" s="40">
        <v>1</v>
      </c>
      <c r="Y103" s="119">
        <f t="shared" si="70"/>
        <v>4.778684811095822E-6</v>
      </c>
      <c r="Z103" s="119">
        <f t="shared" si="71"/>
        <v>0</v>
      </c>
      <c r="AA103" s="168"/>
      <c r="AB103" s="150">
        <f>_xll.BDH(C103,$AB$10,$D$1,$D$1)</f>
        <v>443.8</v>
      </c>
      <c r="AC103" s="148">
        <f t="shared" si="72"/>
        <v>22.899999999999977</v>
      </c>
      <c r="AD103" s="137">
        <f t="shared" si="73"/>
        <v>5.1599819738620951</v>
      </c>
      <c r="AE103" s="136">
        <v>-1850</v>
      </c>
      <c r="AF103" s="138">
        <f>IF(D103 = D804,1,_xll.BDP(K103,$AF$10)*L103)</f>
        <v>1</v>
      </c>
      <c r="AG103" s="160">
        <f>AC103*AE103*V103/AF103 / AI740</f>
        <v>-2.7424997947493178E-4</v>
      </c>
      <c r="AH103" s="160">
        <f>AC103*AE103*V103/AF103 / AI804</f>
        <v>-2.5230172495186467E-4</v>
      </c>
      <c r="AI103" s="171"/>
      <c r="AJ103" s="162"/>
      <c r="AK103" s="144"/>
    </row>
    <row r="104" spans="2:37" s="40" customFormat="1" x14ac:dyDescent="0.2">
      <c r="B104" s="45">
        <v>4317</v>
      </c>
      <c r="C104" s="116" t="s">
        <v>209</v>
      </c>
      <c r="D104" s="40" t="str">
        <f>_xll.BDP(C104,$D$10)</f>
        <v>EUR</v>
      </c>
      <c r="E104" s="40" t="s">
        <v>434</v>
      </c>
      <c r="F104" s="61">
        <f>_xll.BDP(C104,$F$10)</f>
        <v>28.72</v>
      </c>
      <c r="G104" s="61">
        <f>_xll.BDP(C104,$G$10)</f>
        <v>27.84</v>
      </c>
      <c r="H104" s="62">
        <f t="shared" si="63"/>
        <v>-0.87999999999999901</v>
      </c>
      <c r="I104" s="69">
        <f t="shared" si="64"/>
        <v>-3.0640668523676848</v>
      </c>
      <c r="J104" s="23">
        <v>-43000</v>
      </c>
      <c r="K104" s="45" t="str">
        <f>CONCATENATE(D804,D104, " Curncy")</f>
        <v>EUREUR Curncy</v>
      </c>
      <c r="L104" s="45">
        <f>IF(D104 = D804,1,_xll.BDP(K104,$L$10))</f>
        <v>1</v>
      </c>
      <c r="M104" s="63">
        <f>IF(D104 = D804,1,_xll.BDP(K104,$M$10)*L104)</f>
        <v>1</v>
      </c>
      <c r="N104" s="265">
        <f t="shared" si="65"/>
        <v>37839.999999999956</v>
      </c>
      <c r="O104" s="133">
        <f>N104 / AA740</f>
        <v>2.4435869358361618E-4</v>
      </c>
      <c r="P104" s="275">
        <f>N104 / AA804</f>
        <v>2.2487827169812431E-4</v>
      </c>
      <c r="Q104" s="64">
        <f t="shared" si="66"/>
        <v>-1197120</v>
      </c>
      <c r="R104" s="10">
        <f>Q104 / AA740*100</f>
        <v>-0.77306204879180485</v>
      </c>
      <c r="S104" s="10">
        <f>Q104 / AA804*100</f>
        <v>-0.71143307773588504</v>
      </c>
      <c r="T104" s="288">
        <f t="shared" si="67"/>
        <v>-0.77306204879180485</v>
      </c>
      <c r="U104" s="127">
        <f t="shared" si="68"/>
        <v>0</v>
      </c>
      <c r="V104" s="30">
        <f t="shared" si="69"/>
        <v>1</v>
      </c>
      <c r="W104" s="40">
        <v>0</v>
      </c>
      <c r="X104" s="40">
        <v>1</v>
      </c>
      <c r="Y104" s="119">
        <f t="shared" si="70"/>
        <v>2.4435869358361618E-4</v>
      </c>
      <c r="Z104" s="119">
        <f t="shared" si="71"/>
        <v>0</v>
      </c>
      <c r="AA104" s="168"/>
      <c r="AB104" s="150">
        <f>_xll.BDH(C104,$AB$10,$D$1,$D$1)</f>
        <v>30</v>
      </c>
      <c r="AC104" s="148">
        <f t="shared" si="72"/>
        <v>-1.2800000000000011</v>
      </c>
      <c r="AD104" s="137">
        <f t="shared" si="73"/>
        <v>-4.266666666666671</v>
      </c>
      <c r="AE104" s="136">
        <v>-43000</v>
      </c>
      <c r="AF104" s="138">
        <f>IF(D104 = D804,1,_xll.BDP(K104,$AF$10)*L104)</f>
        <v>1</v>
      </c>
      <c r="AG104" s="160">
        <f>AC104*AE104*V104/AF104 / AI740</f>
        <v>3.5630163744365103E-4</v>
      </c>
      <c r="AH104" s="160">
        <f>AC104*AE104*V104/AF104 / AI804</f>
        <v>3.2778678015698475E-4</v>
      </c>
      <c r="AI104" s="171"/>
      <c r="AJ104" s="162"/>
      <c r="AK104" s="144"/>
    </row>
    <row r="105" spans="2:37" s="40" customFormat="1" ht="12" customHeight="1" x14ac:dyDescent="0.2">
      <c r="B105" s="45">
        <v>2184</v>
      </c>
      <c r="C105" s="116" t="s">
        <v>614</v>
      </c>
      <c r="D105" s="40" t="str">
        <f>_xll.BDP(C105,$D$10)</f>
        <v>EUR</v>
      </c>
      <c r="E105" s="40" t="s">
        <v>652</v>
      </c>
      <c r="F105" s="61">
        <f>_xll.BDP(C105,$F$10)</f>
        <v>385.5</v>
      </c>
      <c r="G105" s="61">
        <f>_xll.BDP(C105,$G$10)</f>
        <v>384.9</v>
      </c>
      <c r="H105" s="62">
        <f t="shared" si="63"/>
        <v>-0.60000000000002274</v>
      </c>
      <c r="I105" s="69">
        <f t="shared" si="64"/>
        <v>-0.15564202334630942</v>
      </c>
      <c r="J105" s="23">
        <v>0</v>
      </c>
      <c r="K105" s="45" t="str">
        <f>CONCATENATE(D804,D105, " Curncy")</f>
        <v>EUREUR Curncy</v>
      </c>
      <c r="L105" s="45">
        <f>IF(D105 = D804,1,_xll.BDP(K105,$L$10))</f>
        <v>1</v>
      </c>
      <c r="M105" s="63">
        <f>IF(D105 = D804,1,_xll.BDP(K105,$M$10)*L105)</f>
        <v>1</v>
      </c>
      <c r="N105" s="265">
        <f t="shared" si="65"/>
        <v>0</v>
      </c>
      <c r="O105" s="133">
        <f>N105 / AA740</f>
        <v>0</v>
      </c>
      <c r="P105" s="275">
        <f>N105 / AA804</f>
        <v>0</v>
      </c>
      <c r="Q105" s="64">
        <f t="shared" si="66"/>
        <v>0</v>
      </c>
      <c r="R105" s="10">
        <f>Q105 / AA740*100</f>
        <v>0</v>
      </c>
      <c r="S105" s="10">
        <f>Q105 / AA804*100</f>
        <v>0</v>
      </c>
      <c r="T105" s="288">
        <f t="shared" si="67"/>
        <v>0</v>
      </c>
      <c r="U105" s="127">
        <f t="shared" si="68"/>
        <v>0</v>
      </c>
      <c r="V105" s="30">
        <f t="shared" si="69"/>
        <v>1</v>
      </c>
      <c r="W105" s="40">
        <v>0</v>
      </c>
      <c r="X105" s="40">
        <v>1</v>
      </c>
      <c r="Y105" s="119">
        <f t="shared" si="70"/>
        <v>0</v>
      </c>
      <c r="Z105" s="119">
        <f t="shared" si="71"/>
        <v>0</v>
      </c>
      <c r="AA105" s="168"/>
      <c r="AB105" s="150">
        <f>_xll.BDH(C105,$AB$10,$D$1,$D$1)</f>
        <v>382.7</v>
      </c>
      <c r="AC105" s="148">
        <f t="shared" si="72"/>
        <v>2.8000000000000114</v>
      </c>
      <c r="AD105" s="137">
        <f t="shared" si="73"/>
        <v>0.73164358505356974</v>
      </c>
      <c r="AE105" s="136">
        <v>0</v>
      </c>
      <c r="AF105" s="138">
        <f>IF(D105 = D804,1,_xll.BDP(K105,$AF$10)*L105)</f>
        <v>1</v>
      </c>
      <c r="AG105" s="160">
        <f>AC105*AE105*V105/AF105 / AI740</f>
        <v>0</v>
      </c>
      <c r="AH105" s="160">
        <f>AC105*AE105*V105/AF105 / AI804</f>
        <v>0</v>
      </c>
      <c r="AI105" s="171"/>
      <c r="AJ105" s="162"/>
      <c r="AK105" s="144"/>
    </row>
    <row r="106" spans="2:37" s="40" customFormat="1" ht="12" customHeight="1" x14ac:dyDescent="0.2">
      <c r="B106" s="45">
        <v>3349</v>
      </c>
      <c r="C106" s="116" t="s">
        <v>616</v>
      </c>
      <c r="D106" s="40" t="str">
        <f>_xll.BDP(C106,$D$10)</f>
        <v>EUR</v>
      </c>
      <c r="E106" s="40" t="s">
        <v>654</v>
      </c>
      <c r="F106" s="61">
        <f>_xll.BDP(C106,$F$10)</f>
        <v>22.9</v>
      </c>
      <c r="G106" s="61">
        <f>_xll.BDP(C106,$G$10)</f>
        <v>22.99</v>
      </c>
      <c r="H106" s="62">
        <f t="shared" si="63"/>
        <v>8.9999999999999858E-2</v>
      </c>
      <c r="I106" s="69">
        <f t="shared" si="64"/>
        <v>0.39301310043668064</v>
      </c>
      <c r="J106" s="23">
        <v>0</v>
      </c>
      <c r="K106" s="45" t="str">
        <f>CONCATENATE(D804,D106, " Curncy")</f>
        <v>EUREUR Curncy</v>
      </c>
      <c r="L106" s="45">
        <f>IF(D106 = D804,1,_xll.BDP(K106,$L$10))</f>
        <v>1</v>
      </c>
      <c r="M106" s="63">
        <f>IF(D106 = D804,1,_xll.BDP(K106,$M$10)*L106)</f>
        <v>1</v>
      </c>
      <c r="N106" s="265">
        <f t="shared" si="65"/>
        <v>0</v>
      </c>
      <c r="O106" s="133">
        <f>N106 / AA740</f>
        <v>0</v>
      </c>
      <c r="P106" s="275">
        <f>N106 / AA804</f>
        <v>0</v>
      </c>
      <c r="Q106" s="64">
        <f t="shared" si="66"/>
        <v>0</v>
      </c>
      <c r="R106" s="10">
        <f>Q106 / AA740*100</f>
        <v>0</v>
      </c>
      <c r="S106" s="10">
        <f>Q106 / AA804*100</f>
        <v>0</v>
      </c>
      <c r="T106" s="288">
        <f t="shared" si="67"/>
        <v>0</v>
      </c>
      <c r="U106" s="127">
        <f t="shared" si="68"/>
        <v>0</v>
      </c>
      <c r="V106" s="30">
        <f t="shared" si="69"/>
        <v>1</v>
      </c>
      <c r="W106" s="40">
        <v>0</v>
      </c>
      <c r="X106" s="40">
        <v>1</v>
      </c>
      <c r="Y106" s="119">
        <f t="shared" si="70"/>
        <v>0</v>
      </c>
      <c r="Z106" s="119">
        <f t="shared" si="71"/>
        <v>0</v>
      </c>
      <c r="AA106" s="168"/>
      <c r="AB106" s="150">
        <f>_xll.BDH(C106,$AB$10,$D$1,$D$1)</f>
        <v>24.06</v>
      </c>
      <c r="AC106" s="148">
        <f t="shared" si="72"/>
        <v>-1.1600000000000001</v>
      </c>
      <c r="AD106" s="137">
        <f t="shared" si="73"/>
        <v>-4.8212801330008315</v>
      </c>
      <c r="AE106" s="136">
        <v>0</v>
      </c>
      <c r="AF106" s="138">
        <f>IF(D106 = D804,1,_xll.BDP(K106,$AF$10)*L106)</f>
        <v>1</v>
      </c>
      <c r="AG106" s="160">
        <f>AC106*AE106*V106/AF106 / AI740</f>
        <v>0</v>
      </c>
      <c r="AH106" s="160">
        <f>AC106*AE106*V106/AF106 / AI804</f>
        <v>0</v>
      </c>
      <c r="AI106" s="171"/>
      <c r="AJ106" s="162"/>
      <c r="AK106" s="144"/>
    </row>
    <row r="107" spans="2:37" s="40" customFormat="1" ht="12" customHeight="1" x14ac:dyDescent="0.2">
      <c r="B107" s="45">
        <v>2608</v>
      </c>
      <c r="C107" s="116" t="s">
        <v>617</v>
      </c>
      <c r="D107" s="40" t="str">
        <f>_xll.BDP(C107,$D$10)</f>
        <v>EUR</v>
      </c>
      <c r="E107" s="40" t="s">
        <v>655</v>
      </c>
      <c r="F107" s="61">
        <f>_xll.BDP(C107,$F$10)</f>
        <v>63.64</v>
      </c>
      <c r="G107" s="61">
        <f>_xll.BDP(C107,$G$10)</f>
        <v>62.78</v>
      </c>
      <c r="H107" s="62">
        <f t="shared" si="63"/>
        <v>-0.85999999999999943</v>
      </c>
      <c r="I107" s="69">
        <f t="shared" si="64"/>
        <v>-1.3513513513513504</v>
      </c>
      <c r="J107" s="23">
        <v>0</v>
      </c>
      <c r="K107" s="45" t="str">
        <f>CONCATENATE(D804,D107, " Curncy")</f>
        <v>EUREUR Curncy</v>
      </c>
      <c r="L107" s="45">
        <f>IF(D107 = D804,1,_xll.BDP(K107,$L$10))</f>
        <v>1</v>
      </c>
      <c r="M107" s="63">
        <f>IF(D107 = D804,1,_xll.BDP(K107,$M$10)*L107)</f>
        <v>1</v>
      </c>
      <c r="N107" s="265">
        <f t="shared" si="65"/>
        <v>0</v>
      </c>
      <c r="O107" s="133">
        <f>N107 / AA740</f>
        <v>0</v>
      </c>
      <c r="P107" s="275">
        <f>N107 / AA804</f>
        <v>0</v>
      </c>
      <c r="Q107" s="64">
        <f t="shared" si="66"/>
        <v>0</v>
      </c>
      <c r="R107" s="10">
        <f>Q107 / AA740*100</f>
        <v>0</v>
      </c>
      <c r="S107" s="10">
        <f>Q107 / AA804*100</f>
        <v>0</v>
      </c>
      <c r="T107" s="288">
        <f t="shared" si="67"/>
        <v>0</v>
      </c>
      <c r="U107" s="127">
        <f t="shared" si="68"/>
        <v>0</v>
      </c>
      <c r="V107" s="30">
        <f t="shared" si="69"/>
        <v>1</v>
      </c>
      <c r="W107" s="40">
        <v>0</v>
      </c>
      <c r="X107" s="40">
        <v>1</v>
      </c>
      <c r="Y107" s="119">
        <f t="shared" si="70"/>
        <v>0</v>
      </c>
      <c r="Z107" s="119">
        <f t="shared" si="71"/>
        <v>0</v>
      </c>
      <c r="AA107" s="168"/>
      <c r="AB107" s="150">
        <f>_xll.BDH(C107,$AB$10,$D$1,$D$1)</f>
        <v>63.74</v>
      </c>
      <c r="AC107" s="148">
        <f t="shared" si="72"/>
        <v>-0.10000000000000142</v>
      </c>
      <c r="AD107" s="137">
        <f t="shared" si="73"/>
        <v>-0.15688735487919897</v>
      </c>
      <c r="AE107" s="136">
        <v>0</v>
      </c>
      <c r="AF107" s="138">
        <f>IF(D107 = D804,1,_xll.BDP(K107,$AF$10)*L107)</f>
        <v>1</v>
      </c>
      <c r="AG107" s="160">
        <f>AC107*AE107*V107/AF107 / AI740</f>
        <v>0</v>
      </c>
      <c r="AH107" s="160">
        <f>AC107*AE107*V107/AF107 / AI804</f>
        <v>0</v>
      </c>
      <c r="AI107" s="171"/>
      <c r="AJ107" s="162"/>
      <c r="AK107" s="144"/>
    </row>
    <row r="108" spans="2:37" s="40" customFormat="1" ht="12" customHeight="1" x14ac:dyDescent="0.2">
      <c r="B108" s="45">
        <v>2183</v>
      </c>
      <c r="C108" s="116" t="s">
        <v>618</v>
      </c>
      <c r="D108" s="40" t="str">
        <f>_xll.BDP(C108,$D$10)</f>
        <v>EUR</v>
      </c>
      <c r="E108" s="40" t="s">
        <v>656</v>
      </c>
      <c r="F108" s="61">
        <f>_xll.BDP(C108,$F$10)</f>
        <v>179.55</v>
      </c>
      <c r="G108" s="61">
        <f>_xll.BDP(C108,$G$10)</f>
        <v>175.95</v>
      </c>
      <c r="H108" s="62">
        <f t="shared" si="63"/>
        <v>-3.6000000000000227</v>
      </c>
      <c r="I108" s="69">
        <f t="shared" si="64"/>
        <v>-2.0050125313283331</v>
      </c>
      <c r="J108" s="23">
        <v>0</v>
      </c>
      <c r="K108" s="45" t="str">
        <f>CONCATENATE(D804,D108, " Curncy")</f>
        <v>EUREUR Curncy</v>
      </c>
      <c r="L108" s="45">
        <f>IF(D108 = D804,1,_xll.BDP(K108,$L$10))</f>
        <v>1</v>
      </c>
      <c r="M108" s="63">
        <f>IF(D108 = D804,1,_xll.BDP(K108,$M$10)*L108)</f>
        <v>1</v>
      </c>
      <c r="N108" s="265">
        <f t="shared" si="65"/>
        <v>0</v>
      </c>
      <c r="O108" s="133">
        <f>N108 / AA740</f>
        <v>0</v>
      </c>
      <c r="P108" s="275">
        <f>N108 / AA804</f>
        <v>0</v>
      </c>
      <c r="Q108" s="64">
        <f t="shared" si="66"/>
        <v>0</v>
      </c>
      <c r="R108" s="10">
        <f>Q108 / AA740*100</f>
        <v>0</v>
      </c>
      <c r="S108" s="10">
        <f>Q108 / AA804*100</f>
        <v>0</v>
      </c>
      <c r="T108" s="288">
        <f t="shared" si="67"/>
        <v>0</v>
      </c>
      <c r="U108" s="127">
        <f t="shared" si="68"/>
        <v>0</v>
      </c>
      <c r="V108" s="30">
        <f t="shared" si="69"/>
        <v>1</v>
      </c>
      <c r="W108" s="40">
        <v>0</v>
      </c>
      <c r="X108" s="40">
        <v>1</v>
      </c>
      <c r="Y108" s="119">
        <f t="shared" si="70"/>
        <v>0</v>
      </c>
      <c r="Z108" s="119">
        <f t="shared" si="71"/>
        <v>0</v>
      </c>
      <c r="AA108" s="168"/>
      <c r="AB108" s="150">
        <f>_xll.BDH(C108,$AB$10,$D$1,$D$1)</f>
        <v>180.4</v>
      </c>
      <c r="AC108" s="148">
        <f t="shared" si="72"/>
        <v>-0.84999999999999432</v>
      </c>
      <c r="AD108" s="137">
        <f t="shared" si="73"/>
        <v>-0.47117516629711431</v>
      </c>
      <c r="AE108" s="136">
        <v>0</v>
      </c>
      <c r="AF108" s="138">
        <f>IF(D108 = D804,1,_xll.BDP(K108,$AF$10)*L108)</f>
        <v>1</v>
      </c>
      <c r="AG108" s="160">
        <f>AC108*AE108*V108/AF108 / AI740</f>
        <v>0</v>
      </c>
      <c r="AH108" s="160">
        <f>AC108*AE108*V108/AF108 / AI804</f>
        <v>0</v>
      </c>
      <c r="AI108" s="171"/>
      <c r="AJ108" s="162"/>
      <c r="AK108" s="144"/>
    </row>
    <row r="109" spans="2:37" s="40" customFormat="1" ht="12" customHeight="1" x14ac:dyDescent="0.2">
      <c r="B109" s="45">
        <v>2291</v>
      </c>
      <c r="C109" s="116" t="s">
        <v>615</v>
      </c>
      <c r="D109" s="40" t="str">
        <f>_xll.BDP(C109,$D$10)</f>
        <v>EUR</v>
      </c>
      <c r="E109" s="40" t="s">
        <v>653</v>
      </c>
      <c r="F109" s="61">
        <f>_xll.BDP(C109,$F$10)</f>
        <v>249.3</v>
      </c>
      <c r="G109" s="61">
        <f>_xll.BDP(C109,$G$10)</f>
        <v>242.9</v>
      </c>
      <c r="H109" s="62">
        <f t="shared" si="63"/>
        <v>-6.4000000000000057</v>
      </c>
      <c r="I109" s="69">
        <f t="shared" si="64"/>
        <v>-2.5671881267549161</v>
      </c>
      <c r="J109" s="23">
        <v>0</v>
      </c>
      <c r="K109" s="45" t="str">
        <f>CONCATENATE(D804,D109, " Curncy")</f>
        <v>EUREUR Curncy</v>
      </c>
      <c r="L109" s="45">
        <f>IF(D109 = D804,1,_xll.BDP(K109,$L$10))</f>
        <v>1</v>
      </c>
      <c r="M109" s="63">
        <f>IF(D109 = D804,1,_xll.BDP(K109,$M$10)*L109)</f>
        <v>1</v>
      </c>
      <c r="N109" s="265">
        <f t="shared" si="65"/>
        <v>0</v>
      </c>
      <c r="O109" s="133">
        <f>N109 / AA740</f>
        <v>0</v>
      </c>
      <c r="P109" s="275">
        <f>N109 / AA804</f>
        <v>0</v>
      </c>
      <c r="Q109" s="64">
        <f t="shared" si="66"/>
        <v>0</v>
      </c>
      <c r="R109" s="10">
        <f>Q109 / AA740*100</f>
        <v>0</v>
      </c>
      <c r="S109" s="10">
        <f>Q109 / AA804*100</f>
        <v>0</v>
      </c>
      <c r="T109" s="288">
        <f t="shared" si="67"/>
        <v>0</v>
      </c>
      <c r="U109" s="127">
        <f t="shared" si="68"/>
        <v>0</v>
      </c>
      <c r="V109" s="30">
        <f t="shared" si="69"/>
        <v>1</v>
      </c>
      <c r="W109" s="40">
        <v>0</v>
      </c>
      <c r="X109" s="40">
        <v>1</v>
      </c>
      <c r="Y109" s="119">
        <f t="shared" si="70"/>
        <v>0</v>
      </c>
      <c r="Z109" s="119">
        <f t="shared" si="71"/>
        <v>0</v>
      </c>
      <c r="AA109" s="168"/>
      <c r="AB109" s="150">
        <f>_xll.BDH(C109,$AB$10,$D$1,$D$1)</f>
        <v>245.6</v>
      </c>
      <c r="AC109" s="148">
        <f t="shared" si="72"/>
        <v>3.7000000000000171</v>
      </c>
      <c r="AD109" s="137">
        <f t="shared" si="73"/>
        <v>1.5065146579804629</v>
      </c>
      <c r="AE109" s="136">
        <v>0</v>
      </c>
      <c r="AF109" s="138">
        <f>IF(D109 = D804,1,_xll.BDP(K109,$AF$10)*L109)</f>
        <v>1</v>
      </c>
      <c r="AG109" s="160">
        <f>AC109*AE109*V109/AF109 / AI740</f>
        <v>0</v>
      </c>
      <c r="AH109" s="160">
        <f>AC109*AE109*V109/AF109 / AI804</f>
        <v>0</v>
      </c>
      <c r="AI109" s="171"/>
      <c r="AJ109" s="162"/>
      <c r="AK109" s="144"/>
    </row>
    <row r="110" spans="2:37" s="40" customFormat="1" ht="12" customHeight="1" x14ac:dyDescent="0.2">
      <c r="B110" s="45">
        <v>2206</v>
      </c>
      <c r="C110" s="116" t="s">
        <v>620</v>
      </c>
      <c r="D110" s="40" t="str">
        <f>_xll.BDP(C110,$D$10)</f>
        <v>EUR</v>
      </c>
      <c r="E110" s="40" t="s">
        <v>658</v>
      </c>
      <c r="F110" s="61">
        <f>_xll.BDP(C110,$F$10)</f>
        <v>6.7439999999999998</v>
      </c>
      <c r="G110" s="61">
        <f>_xll.BDP(C110,$G$10)</f>
        <v>6.67</v>
      </c>
      <c r="H110" s="62">
        <f t="shared" si="63"/>
        <v>-7.3999999999999844E-2</v>
      </c>
      <c r="I110" s="69">
        <f t="shared" si="64"/>
        <v>-1.09727164887307</v>
      </c>
      <c r="J110" s="23">
        <v>0</v>
      </c>
      <c r="K110" s="45" t="str">
        <f>CONCATENATE(D804,D110, " Curncy")</f>
        <v>EUREUR Curncy</v>
      </c>
      <c r="L110" s="45">
        <f>IF(D110 = D804,1,_xll.BDP(K110,$L$10))</f>
        <v>1</v>
      </c>
      <c r="M110" s="63">
        <f>IF(D110 = D804,1,_xll.BDP(K110,$M$10)*L110)</f>
        <v>1</v>
      </c>
      <c r="N110" s="265">
        <f t="shared" si="65"/>
        <v>0</v>
      </c>
      <c r="O110" s="133">
        <f>N110 / AA740</f>
        <v>0</v>
      </c>
      <c r="P110" s="275">
        <f>N110 / AA804</f>
        <v>0</v>
      </c>
      <c r="Q110" s="64">
        <f t="shared" si="66"/>
        <v>0</v>
      </c>
      <c r="R110" s="10">
        <f>Q110 / AA740*100</f>
        <v>0</v>
      </c>
      <c r="S110" s="10">
        <f>Q110 / AA804*100</f>
        <v>0</v>
      </c>
      <c r="T110" s="288">
        <f t="shared" si="67"/>
        <v>0</v>
      </c>
      <c r="U110" s="127">
        <f t="shared" si="68"/>
        <v>0</v>
      </c>
      <c r="V110" s="30">
        <f t="shared" si="69"/>
        <v>1</v>
      </c>
      <c r="W110" s="40">
        <v>0</v>
      </c>
      <c r="X110" s="40">
        <v>1</v>
      </c>
      <c r="Y110" s="119">
        <f t="shared" si="70"/>
        <v>0</v>
      </c>
      <c r="Z110" s="119">
        <f t="shared" si="71"/>
        <v>0</v>
      </c>
      <c r="AA110" s="168"/>
      <c r="AB110" s="150">
        <f>_xll.BDH(C110,$AB$10,$D$1,$D$1)</f>
        <v>6.9059999999999997</v>
      </c>
      <c r="AC110" s="148">
        <f t="shared" si="72"/>
        <v>-0.16199999999999992</v>
      </c>
      <c r="AD110" s="137">
        <f t="shared" si="73"/>
        <v>-2.3457862728062544</v>
      </c>
      <c r="AE110" s="136">
        <v>0</v>
      </c>
      <c r="AF110" s="138">
        <f>IF(D110 = D804,1,_xll.BDP(K110,$AF$10)*L110)</f>
        <v>1</v>
      </c>
      <c r="AG110" s="160">
        <f>AC110*AE110*V110/AF110 / AI740</f>
        <v>0</v>
      </c>
      <c r="AH110" s="160">
        <f>AC110*AE110*V110/AF110 / AI804</f>
        <v>0</v>
      </c>
      <c r="AI110" s="171"/>
      <c r="AJ110" s="162"/>
      <c r="AK110" s="144"/>
    </row>
    <row r="111" spans="2:37" s="40" customFormat="1" x14ac:dyDescent="0.2">
      <c r="B111" s="45">
        <v>719</v>
      </c>
      <c r="C111" s="116" t="s">
        <v>208</v>
      </c>
      <c r="D111" s="40" t="str">
        <f>_xll.BDP(C111,$D$10)</f>
        <v>EUR</v>
      </c>
      <c r="E111" s="40" t="s">
        <v>433</v>
      </c>
      <c r="F111" s="61">
        <f>_xll.BDP(C111,$F$10)</f>
        <v>13.63</v>
      </c>
      <c r="G111" s="61">
        <f>_xll.BDP(C111,$G$10)</f>
        <v>13.555</v>
      </c>
      <c r="H111" s="62">
        <f t="shared" ref="H111:H135" si="74">IF(OR(G111="#N/A N/A",F111="#N/A N/A"),0,  G111 - F111)</f>
        <v>-7.5000000000001066E-2</v>
      </c>
      <c r="I111" s="69">
        <f t="shared" ref="I111:I135" si="75">IF(OR(F111=0,F111="#N/A N/A"),0,H111 / F111*100)</f>
        <v>-0.55025678650037468</v>
      </c>
      <c r="J111" s="23">
        <v>87000</v>
      </c>
      <c r="K111" s="45" t="str">
        <f>CONCATENATE(D804,D111, " Curncy")</f>
        <v>EUREUR Curncy</v>
      </c>
      <c r="L111" s="45">
        <f>IF(D111 = D804,1,_xll.BDP(K111,$L$10))</f>
        <v>1</v>
      </c>
      <c r="M111" s="63">
        <f>IF(D111 = D804,1,_xll.BDP(K111,$M$10)*L111)</f>
        <v>1</v>
      </c>
      <c r="N111" s="265">
        <f t="shared" ref="N111:N135" si="76">H111*J111*V111/M111</f>
        <v>-6525.0000000000928</v>
      </c>
      <c r="O111" s="133">
        <f>N111 / AA740</f>
        <v>-4.2136376205949264E-5</v>
      </c>
      <c r="P111" s="275">
        <f>N111 / AA804</f>
        <v>-3.8777238975430331E-5</v>
      </c>
      <c r="Q111" s="64">
        <f t="shared" ref="Q111:Q135" si="77">G111*J111*V111/M111</f>
        <v>1179285</v>
      </c>
      <c r="R111" s="10">
        <f>Q111 / AA740*100</f>
        <v>0.76154477262884557</v>
      </c>
      <c r="S111" s="10">
        <f>Q111 / AA804*100</f>
        <v>0.7008339657492676</v>
      </c>
      <c r="T111" s="288">
        <f t="shared" ref="T111:T135" si="78">IF(R111&lt;0,R111,0)</f>
        <v>0</v>
      </c>
      <c r="U111" s="127">
        <f t="shared" ref="U111:U135" si="79">IF(R111&gt;0,R111,0)</f>
        <v>0.76154477262884557</v>
      </c>
      <c r="V111" s="30">
        <f t="shared" ref="V111:V135" si="80">IF(EXACT(D111,UPPER(D111)),1,0.01)/X111</f>
        <v>1</v>
      </c>
      <c r="W111" s="40">
        <v>0</v>
      </c>
      <c r="X111" s="40">
        <v>1</v>
      </c>
      <c r="Y111" s="119">
        <f t="shared" ref="Y111:Y135" si="81">IF(AND(R111&lt;0,O111&gt;0),O111,0)</f>
        <v>0</v>
      </c>
      <c r="Z111" s="119">
        <f t="shared" ref="Z111:Z135" si="82">IF(AND(R111&gt;0,O111&gt;0),O111,0)</f>
        <v>0</v>
      </c>
      <c r="AA111" s="168"/>
      <c r="AB111" s="150">
        <f>_xll.BDH(C111,$AB$10,$D$1,$D$1)</f>
        <v>14.12</v>
      </c>
      <c r="AC111" s="148">
        <f t="shared" ref="AC111:AC135" si="83">IF(OR(F111="#N/A N/A",AB111="#N/A N/A"),0,  F111 - AB111)</f>
        <v>-0.48999999999999844</v>
      </c>
      <c r="AD111" s="137">
        <f t="shared" ref="AD111:AD135" si="84">IF(OR(AB111=0,AB111="#N/A N/A"),0,AC111 / AB111*100)</f>
        <v>-3.4702549575070711</v>
      </c>
      <c r="AE111" s="136">
        <v>87000</v>
      </c>
      <c r="AF111" s="138">
        <f>IF(D111 = D804,1,_xll.BDP(K111,$AF$10)*L111)</f>
        <v>1</v>
      </c>
      <c r="AG111" s="160">
        <f>AC111*AE111*V111/AF111 / AI740</f>
        <v>-2.7596545792555921E-4</v>
      </c>
      <c r="AH111" s="160">
        <f>AC111*AE111*V111/AF111 / AI804</f>
        <v>-2.538799134827798E-4</v>
      </c>
      <c r="AI111" s="171"/>
      <c r="AJ111" s="162"/>
      <c r="AK111" s="144"/>
    </row>
    <row r="112" spans="2:37" s="40" customFormat="1" ht="12" customHeight="1" x14ac:dyDescent="0.2">
      <c r="B112" s="45">
        <v>2397</v>
      </c>
      <c r="C112" s="116" t="s">
        <v>621</v>
      </c>
      <c r="D112" s="40" t="str">
        <f>_xll.BDP(C112,$D$10)</f>
        <v>EUR</v>
      </c>
      <c r="E112" s="40" t="s">
        <v>659</v>
      </c>
      <c r="F112" s="61">
        <f>_xll.BDP(C112,$F$10)</f>
        <v>133.6</v>
      </c>
      <c r="G112" s="61">
        <f>_xll.BDP(C112,$G$10)</f>
        <v>133.35</v>
      </c>
      <c r="H112" s="62">
        <f t="shared" si="74"/>
        <v>-0.25</v>
      </c>
      <c r="I112" s="69">
        <f t="shared" si="75"/>
        <v>-0.18712574850299402</v>
      </c>
      <c r="J112" s="23">
        <v>0</v>
      </c>
      <c r="K112" s="45" t="str">
        <f>CONCATENATE(D804,D112, " Curncy")</f>
        <v>EUREUR Curncy</v>
      </c>
      <c r="L112" s="45">
        <f>IF(D112 = D804,1,_xll.BDP(K112,$L$10))</f>
        <v>1</v>
      </c>
      <c r="M112" s="63">
        <f>IF(D112 = D804,1,_xll.BDP(K112,$M$10)*L112)</f>
        <v>1</v>
      </c>
      <c r="N112" s="265">
        <f t="shared" si="76"/>
        <v>0</v>
      </c>
      <c r="O112" s="133">
        <f>N112 / AA740</f>
        <v>0</v>
      </c>
      <c r="P112" s="275">
        <f>N112 / AA804</f>
        <v>0</v>
      </c>
      <c r="Q112" s="64">
        <f t="shared" si="77"/>
        <v>0</v>
      </c>
      <c r="R112" s="10">
        <f>Q112 / AA740*100</f>
        <v>0</v>
      </c>
      <c r="S112" s="10">
        <f>Q112 / AA804*100</f>
        <v>0</v>
      </c>
      <c r="T112" s="288">
        <f t="shared" si="78"/>
        <v>0</v>
      </c>
      <c r="U112" s="127">
        <f t="shared" si="79"/>
        <v>0</v>
      </c>
      <c r="V112" s="30">
        <f t="shared" si="80"/>
        <v>1</v>
      </c>
      <c r="W112" s="40">
        <v>0</v>
      </c>
      <c r="X112" s="40">
        <v>1</v>
      </c>
      <c r="Y112" s="119">
        <f t="shared" si="81"/>
        <v>0</v>
      </c>
      <c r="Z112" s="119">
        <f t="shared" si="82"/>
        <v>0</v>
      </c>
      <c r="AA112" s="168"/>
      <c r="AB112" s="150">
        <f>_xll.BDH(C112,$AB$10,$D$1,$D$1)</f>
        <v>133.5</v>
      </c>
      <c r="AC112" s="148">
        <f t="shared" si="83"/>
        <v>9.9999999999994316E-2</v>
      </c>
      <c r="AD112" s="137">
        <f t="shared" si="84"/>
        <v>7.4906367041194244E-2</v>
      </c>
      <c r="AE112" s="136">
        <v>0</v>
      </c>
      <c r="AF112" s="138">
        <f>IF(D112 = D804,1,_xll.BDP(K112,$AF$10)*L112)</f>
        <v>1</v>
      </c>
      <c r="AG112" s="160">
        <f>AC112*AE112*V112/AF112 / AI740</f>
        <v>0</v>
      </c>
      <c r="AH112" s="160">
        <f>AC112*AE112*V112/AF112 / AI804</f>
        <v>0</v>
      </c>
      <c r="AI112" s="171"/>
      <c r="AJ112" s="162"/>
      <c r="AK112" s="144"/>
    </row>
    <row r="113" spans="2:37" s="40" customFormat="1" ht="12" customHeight="1" x14ac:dyDescent="0.2">
      <c r="B113" s="45">
        <v>1253</v>
      </c>
      <c r="C113" s="116" t="s">
        <v>622</v>
      </c>
      <c r="D113" s="40" t="str">
        <f>_xll.BDP(C113,$D$10)</f>
        <v>EUR</v>
      </c>
      <c r="E113" s="40" t="s">
        <v>660</v>
      </c>
      <c r="F113" s="61">
        <f>_xll.BDP(C113,$F$10)</f>
        <v>18.614999999999998</v>
      </c>
      <c r="G113" s="61">
        <f>_xll.BDP(C113,$G$10)</f>
        <v>18.61</v>
      </c>
      <c r="H113" s="62">
        <f t="shared" si="74"/>
        <v>-4.9999999999990052E-3</v>
      </c>
      <c r="I113" s="69">
        <f t="shared" si="75"/>
        <v>-2.6860059092124664E-2</v>
      </c>
      <c r="J113" s="23">
        <v>0</v>
      </c>
      <c r="K113" s="45" t="str">
        <f>CONCATENATE(D804,D113, " Curncy")</f>
        <v>EUREUR Curncy</v>
      </c>
      <c r="L113" s="45">
        <f>IF(D113 = D804,1,_xll.BDP(K113,$L$10))</f>
        <v>1</v>
      </c>
      <c r="M113" s="63">
        <f>IF(D113 = D804,1,_xll.BDP(K113,$M$10)*L113)</f>
        <v>1</v>
      </c>
      <c r="N113" s="265">
        <f t="shared" si="76"/>
        <v>0</v>
      </c>
      <c r="O113" s="133">
        <f>N113 / AA740</f>
        <v>0</v>
      </c>
      <c r="P113" s="275">
        <f>N113 / AA804</f>
        <v>0</v>
      </c>
      <c r="Q113" s="64">
        <f t="shared" si="77"/>
        <v>0</v>
      </c>
      <c r="R113" s="10">
        <f>Q113 / AA740*100</f>
        <v>0</v>
      </c>
      <c r="S113" s="10">
        <f>Q113 / AA804*100</f>
        <v>0</v>
      </c>
      <c r="T113" s="288">
        <f t="shared" si="78"/>
        <v>0</v>
      </c>
      <c r="U113" s="127">
        <f t="shared" si="79"/>
        <v>0</v>
      </c>
      <c r="V113" s="30">
        <f t="shared" si="80"/>
        <v>1</v>
      </c>
      <c r="W113" s="40">
        <v>0</v>
      </c>
      <c r="X113" s="40">
        <v>1</v>
      </c>
      <c r="Y113" s="119">
        <f t="shared" si="81"/>
        <v>0</v>
      </c>
      <c r="Z113" s="119">
        <f t="shared" si="82"/>
        <v>0</v>
      </c>
      <c r="AA113" s="168"/>
      <c r="AB113" s="150">
        <f>_xll.BDH(C113,$AB$10,$D$1,$D$1)</f>
        <v>19.295000000000002</v>
      </c>
      <c r="AC113" s="148">
        <f t="shared" si="83"/>
        <v>-0.68000000000000327</v>
      </c>
      <c r="AD113" s="137">
        <f t="shared" si="84"/>
        <v>-3.5242290748898841</v>
      </c>
      <c r="AE113" s="136">
        <v>0</v>
      </c>
      <c r="AF113" s="138">
        <f>IF(D113 = D804,1,_xll.BDP(K113,$AF$10)*L113)</f>
        <v>1</v>
      </c>
      <c r="AG113" s="160">
        <f>AC113*AE113*V113/AF113 / AI740</f>
        <v>0</v>
      </c>
      <c r="AH113" s="160">
        <f>AC113*AE113*V113/AF113 / AI804</f>
        <v>0</v>
      </c>
      <c r="AI113" s="171"/>
      <c r="AJ113" s="162"/>
      <c r="AK113" s="144"/>
    </row>
    <row r="114" spans="2:37" s="40" customFormat="1" x14ac:dyDescent="0.2">
      <c r="B114" s="45">
        <v>7168</v>
      </c>
      <c r="C114" s="116" t="s">
        <v>207</v>
      </c>
      <c r="D114" s="40" t="str">
        <f>_xll.BDP(C114,$D$10)</f>
        <v>EUR</v>
      </c>
      <c r="E114" s="40" t="s">
        <v>432</v>
      </c>
      <c r="F114" s="61">
        <f>_xll.BDP(C114,$F$10)</f>
        <v>113.3</v>
      </c>
      <c r="G114" s="61">
        <f>_xll.BDP(C114,$G$10)</f>
        <v>112.4</v>
      </c>
      <c r="H114" s="62">
        <f t="shared" si="74"/>
        <v>-0.89999999999999147</v>
      </c>
      <c r="I114" s="69">
        <f t="shared" si="75"/>
        <v>-0.79435127978816544</v>
      </c>
      <c r="J114" s="23">
        <v>-1950</v>
      </c>
      <c r="K114" s="45" t="str">
        <f>CONCATENATE(D804,D114, " Curncy")</f>
        <v>EUREUR Curncy</v>
      </c>
      <c r="L114" s="45">
        <f>IF(D114 = D804,1,_xll.BDP(K114,$L$10))</f>
        <v>1</v>
      </c>
      <c r="M114" s="63">
        <f>IF(D114 = D804,1,_xll.BDP(K114,$M$10)*L114)</f>
        <v>1</v>
      </c>
      <c r="N114" s="265">
        <f t="shared" si="76"/>
        <v>1754.9999999999834</v>
      </c>
      <c r="O114" s="133">
        <f>N114 / AA740</f>
        <v>1.1333232220910224E-5</v>
      </c>
      <c r="P114" s="275">
        <f>N114 / AA804</f>
        <v>1.0429740138218945E-5</v>
      </c>
      <c r="Q114" s="64">
        <f t="shared" si="77"/>
        <v>-219180</v>
      </c>
      <c r="R114" s="10">
        <f>Q114 / AA740*100</f>
        <v>-0.14153947795892458</v>
      </c>
      <c r="S114" s="10">
        <f>Q114 / AA804*100</f>
        <v>-0.13025586572620229</v>
      </c>
      <c r="T114" s="288">
        <f t="shared" si="78"/>
        <v>-0.14153947795892458</v>
      </c>
      <c r="U114" s="127">
        <f t="shared" si="79"/>
        <v>0</v>
      </c>
      <c r="V114" s="30">
        <f t="shared" si="80"/>
        <v>1</v>
      </c>
      <c r="W114" s="40">
        <v>0</v>
      </c>
      <c r="X114" s="40">
        <v>1</v>
      </c>
      <c r="Y114" s="119">
        <f t="shared" si="81"/>
        <v>1.1333232220910224E-5</v>
      </c>
      <c r="Z114" s="119">
        <f t="shared" si="82"/>
        <v>0</v>
      </c>
      <c r="AA114" s="168"/>
      <c r="AB114" s="150">
        <f>_xll.BDH(C114,$AB$10,$D$1,$D$1)</f>
        <v>112.4</v>
      </c>
      <c r="AC114" s="148">
        <f t="shared" si="83"/>
        <v>0.89999999999999147</v>
      </c>
      <c r="AD114" s="137">
        <f t="shared" si="84"/>
        <v>0.80071174377223442</v>
      </c>
      <c r="AE114" s="136">
        <v>-1950</v>
      </c>
      <c r="AF114" s="138">
        <f>IF(D114 = D804,1,_xll.BDP(K114,$AF$10)*L114)</f>
        <v>1</v>
      </c>
      <c r="AG114" s="160">
        <f>AC114*AE114*V114/AF114 / AI740</f>
        <v>-1.1360998795668623E-5</v>
      </c>
      <c r="AH114" s="160">
        <f>AC114*AE114*V114/AF114 / AI804</f>
        <v>-1.0451776874554911E-5</v>
      </c>
      <c r="AI114" s="171"/>
      <c r="AJ114" s="162"/>
      <c r="AK114" s="144"/>
    </row>
    <row r="115" spans="2:37" s="40" customFormat="1" ht="12" customHeight="1" x14ac:dyDescent="0.2">
      <c r="B115" s="45">
        <v>348</v>
      </c>
      <c r="C115" s="116" t="s">
        <v>623</v>
      </c>
      <c r="D115" s="40" t="str">
        <f>_xll.BDP(C115,$D$10)</f>
        <v>EUR</v>
      </c>
      <c r="E115" s="40" t="s">
        <v>661</v>
      </c>
      <c r="F115" s="61">
        <f>_xll.BDP(C115,$F$10)</f>
        <v>92.68</v>
      </c>
      <c r="G115" s="61">
        <f>_xll.BDP(C115,$G$10)</f>
        <v>92.14</v>
      </c>
      <c r="H115" s="62">
        <f t="shared" si="74"/>
        <v>-0.54000000000000625</v>
      </c>
      <c r="I115" s="69">
        <f t="shared" si="75"/>
        <v>-0.58264997842037791</v>
      </c>
      <c r="J115" s="23">
        <v>0</v>
      </c>
      <c r="K115" s="45" t="str">
        <f>CONCATENATE(D804,D115, " Curncy")</f>
        <v>EUREUR Curncy</v>
      </c>
      <c r="L115" s="45">
        <f>IF(D115 = D804,1,_xll.BDP(K115,$L$10))</f>
        <v>1</v>
      </c>
      <c r="M115" s="63">
        <f>IF(D115 = D804,1,_xll.BDP(K115,$M$10)*L115)</f>
        <v>1</v>
      </c>
      <c r="N115" s="265">
        <f t="shared" si="76"/>
        <v>0</v>
      </c>
      <c r="O115" s="133">
        <f>N115 / AA740</f>
        <v>0</v>
      </c>
      <c r="P115" s="275">
        <f>N115 / AA804</f>
        <v>0</v>
      </c>
      <c r="Q115" s="64">
        <f t="shared" si="77"/>
        <v>0</v>
      </c>
      <c r="R115" s="10">
        <f>Q115 / AA740*100</f>
        <v>0</v>
      </c>
      <c r="S115" s="10">
        <f>Q115 / AA804*100</f>
        <v>0</v>
      </c>
      <c r="T115" s="288">
        <f t="shared" si="78"/>
        <v>0</v>
      </c>
      <c r="U115" s="127">
        <f t="shared" si="79"/>
        <v>0</v>
      </c>
      <c r="V115" s="30">
        <f t="shared" si="80"/>
        <v>1</v>
      </c>
      <c r="W115" s="40">
        <v>0</v>
      </c>
      <c r="X115" s="40">
        <v>1</v>
      </c>
      <c r="Y115" s="119">
        <f t="shared" si="81"/>
        <v>0</v>
      </c>
      <c r="Z115" s="119">
        <f t="shared" si="82"/>
        <v>0</v>
      </c>
      <c r="AA115" s="168"/>
      <c r="AB115" s="150">
        <f>_xll.BDH(C115,$AB$10,$D$1,$D$1)</f>
        <v>95.82</v>
      </c>
      <c r="AC115" s="148">
        <f t="shared" si="83"/>
        <v>-3.1399999999999864</v>
      </c>
      <c r="AD115" s="137">
        <f t="shared" si="84"/>
        <v>-3.276977666457928</v>
      </c>
      <c r="AE115" s="136">
        <v>0</v>
      </c>
      <c r="AF115" s="138">
        <f>IF(D115 = D804,1,_xll.BDP(K115,$AF$10)*L115)</f>
        <v>1</v>
      </c>
      <c r="AG115" s="160">
        <f>AC115*AE115*V115/AF115 / AI740</f>
        <v>0</v>
      </c>
      <c r="AH115" s="160">
        <f>AC115*AE115*V115/AF115 / AI804</f>
        <v>0</v>
      </c>
      <c r="AI115" s="171"/>
      <c r="AJ115" s="162"/>
      <c r="AK115" s="144"/>
    </row>
    <row r="116" spans="2:37" s="40" customFormat="1" ht="12" customHeight="1" x14ac:dyDescent="0.2">
      <c r="B116" s="45">
        <v>2548</v>
      </c>
      <c r="C116" s="116" t="s">
        <v>624</v>
      </c>
      <c r="D116" s="40" t="str">
        <f>_xll.BDP(C116,$D$10)</f>
        <v>EUR</v>
      </c>
      <c r="E116" s="40" t="s">
        <v>662</v>
      </c>
      <c r="F116" s="61">
        <f>_xll.BDP(C116,$F$10)</f>
        <v>13.725</v>
      </c>
      <c r="G116" s="61">
        <f>_xll.BDP(C116,$G$10)</f>
        <v>13.55</v>
      </c>
      <c r="H116" s="62">
        <f t="shared" si="74"/>
        <v>-0.17499999999999893</v>
      </c>
      <c r="I116" s="69">
        <f t="shared" si="75"/>
        <v>-1.2750455373406115</v>
      </c>
      <c r="J116" s="23">
        <v>0</v>
      </c>
      <c r="K116" s="45" t="str">
        <f>CONCATENATE(D804,D116, " Curncy")</f>
        <v>EUREUR Curncy</v>
      </c>
      <c r="L116" s="45">
        <f>IF(D116 = D804,1,_xll.BDP(K116,$L$10))</f>
        <v>1</v>
      </c>
      <c r="M116" s="63">
        <f>IF(D116 = D804,1,_xll.BDP(K116,$M$10)*L116)</f>
        <v>1</v>
      </c>
      <c r="N116" s="265">
        <f t="shared" si="76"/>
        <v>0</v>
      </c>
      <c r="O116" s="133">
        <f>N116 / AA740</f>
        <v>0</v>
      </c>
      <c r="P116" s="275">
        <f>N116 / AA804</f>
        <v>0</v>
      </c>
      <c r="Q116" s="64">
        <f t="shared" si="77"/>
        <v>0</v>
      </c>
      <c r="R116" s="10">
        <f>Q116 / AA740*100</f>
        <v>0</v>
      </c>
      <c r="S116" s="10">
        <f>Q116 / AA804*100</f>
        <v>0</v>
      </c>
      <c r="T116" s="288">
        <f t="shared" si="78"/>
        <v>0</v>
      </c>
      <c r="U116" s="127">
        <f t="shared" si="79"/>
        <v>0</v>
      </c>
      <c r="V116" s="30">
        <f t="shared" si="80"/>
        <v>1</v>
      </c>
      <c r="W116" s="40">
        <v>0</v>
      </c>
      <c r="X116" s="40">
        <v>1</v>
      </c>
      <c r="Y116" s="119">
        <f t="shared" si="81"/>
        <v>0</v>
      </c>
      <c r="Z116" s="119">
        <f t="shared" si="82"/>
        <v>0</v>
      </c>
      <c r="AA116" s="168"/>
      <c r="AB116" s="150">
        <f>_xll.BDH(C116,$AB$10,$D$1,$D$1)</f>
        <v>14.35</v>
      </c>
      <c r="AC116" s="148">
        <f t="shared" si="83"/>
        <v>-0.625</v>
      </c>
      <c r="AD116" s="137">
        <f t="shared" si="84"/>
        <v>-4.3554006968641117</v>
      </c>
      <c r="AE116" s="136">
        <v>0</v>
      </c>
      <c r="AF116" s="138">
        <f>IF(D116 = D804,1,_xll.BDP(K116,$AF$10)*L116)</f>
        <v>1</v>
      </c>
      <c r="AG116" s="160">
        <f>AC116*AE116*V116/AF116 / AI740</f>
        <v>0</v>
      </c>
      <c r="AH116" s="160">
        <f>AC116*AE116*V116/AF116 / AI804</f>
        <v>0</v>
      </c>
      <c r="AI116" s="171"/>
      <c r="AJ116" s="162"/>
      <c r="AK116" s="144"/>
    </row>
    <row r="117" spans="2:37" s="40" customFormat="1" ht="12" customHeight="1" x14ac:dyDescent="0.2">
      <c r="B117" s="45">
        <v>3918</v>
      </c>
      <c r="C117" s="116" t="s">
        <v>626</v>
      </c>
      <c r="D117" s="40" t="str">
        <f>_xll.BDP(C117,$D$10)</f>
        <v>EUR</v>
      </c>
      <c r="E117" s="40" t="s">
        <v>664</v>
      </c>
      <c r="F117" s="61">
        <f>_xll.BDP(C117,$F$10)</f>
        <v>64.63</v>
      </c>
      <c r="G117" s="61">
        <f>_xll.BDP(C117,$G$10)</f>
        <v>63.71</v>
      </c>
      <c r="H117" s="62">
        <f t="shared" si="74"/>
        <v>-0.9199999999999946</v>
      </c>
      <c r="I117" s="69">
        <f t="shared" si="75"/>
        <v>-1.4234875444839776</v>
      </c>
      <c r="J117" s="23">
        <v>0</v>
      </c>
      <c r="K117" s="45" t="str">
        <f>CONCATENATE(D804,D117, " Curncy")</f>
        <v>EUREUR Curncy</v>
      </c>
      <c r="L117" s="45">
        <f>IF(D117 = D804,1,_xll.BDP(K117,$L$10))</f>
        <v>1</v>
      </c>
      <c r="M117" s="63">
        <f>IF(D117 = D804,1,_xll.BDP(K117,$M$10)*L117)</f>
        <v>1</v>
      </c>
      <c r="N117" s="265">
        <f t="shared" si="76"/>
        <v>0</v>
      </c>
      <c r="O117" s="133">
        <f>N117 / AA740</f>
        <v>0</v>
      </c>
      <c r="P117" s="275">
        <f>N117 / AA804</f>
        <v>0</v>
      </c>
      <c r="Q117" s="64">
        <f t="shared" si="77"/>
        <v>0</v>
      </c>
      <c r="R117" s="10">
        <f>Q117 / AA740*100</f>
        <v>0</v>
      </c>
      <c r="S117" s="10">
        <f>Q117 / AA804*100</f>
        <v>0</v>
      </c>
      <c r="T117" s="288">
        <f t="shared" si="78"/>
        <v>0</v>
      </c>
      <c r="U117" s="127">
        <f t="shared" si="79"/>
        <v>0</v>
      </c>
      <c r="V117" s="30">
        <f t="shared" si="80"/>
        <v>1</v>
      </c>
      <c r="W117" s="40">
        <v>0</v>
      </c>
      <c r="X117" s="40">
        <v>1</v>
      </c>
      <c r="Y117" s="119">
        <f t="shared" si="81"/>
        <v>0</v>
      </c>
      <c r="Z117" s="119">
        <f t="shared" si="82"/>
        <v>0</v>
      </c>
      <c r="AA117" s="168"/>
      <c r="AB117" s="150">
        <f>_xll.BDH(C117,$AB$10,$D$1,$D$1)</f>
        <v>64.91</v>
      </c>
      <c r="AC117" s="148">
        <f t="shared" si="83"/>
        <v>-0.28000000000000114</v>
      </c>
      <c r="AD117" s="137">
        <f t="shared" si="84"/>
        <v>-0.43136650747188593</v>
      </c>
      <c r="AE117" s="136">
        <v>0</v>
      </c>
      <c r="AF117" s="138">
        <f>IF(D117 = D804,1,_xll.BDP(K117,$AF$10)*L117)</f>
        <v>1</v>
      </c>
      <c r="AG117" s="160">
        <f>AC117*AE117*V117/AF117 / AI740</f>
        <v>0</v>
      </c>
      <c r="AH117" s="160">
        <f>AC117*AE117*V117/AF117 / AI804</f>
        <v>0</v>
      </c>
      <c r="AI117" s="171"/>
      <c r="AJ117" s="162"/>
      <c r="AK117" s="144"/>
    </row>
    <row r="118" spans="2:37" s="40" customFormat="1" x14ac:dyDescent="0.2">
      <c r="B118" s="45">
        <v>1575</v>
      </c>
      <c r="C118" s="116" t="s">
        <v>206</v>
      </c>
      <c r="D118" s="40" t="str">
        <f>_xll.BDP(C118,$D$10)</f>
        <v>EUR</v>
      </c>
      <c r="E118" s="40" t="s">
        <v>431</v>
      </c>
      <c r="F118" s="61">
        <f>_xll.BDP(C118,$F$10)</f>
        <v>84.4</v>
      </c>
      <c r="G118" s="61">
        <f>_xll.BDP(C118,$G$10)</f>
        <v>83.8</v>
      </c>
      <c r="H118" s="62">
        <f t="shared" si="74"/>
        <v>-0.60000000000000853</v>
      </c>
      <c r="I118" s="69">
        <f t="shared" si="75"/>
        <v>-0.71090047393365929</v>
      </c>
      <c r="J118" s="23">
        <v>22191</v>
      </c>
      <c r="K118" s="45" t="str">
        <f>CONCATENATE(D804,D118, " Curncy")</f>
        <v>EUREUR Curncy</v>
      </c>
      <c r="L118" s="45">
        <f>IF(D118 = D804,1,_xll.BDP(K118,$L$10))</f>
        <v>1</v>
      </c>
      <c r="M118" s="63">
        <f>IF(D118 = D804,1,_xll.BDP(K118,$M$10)*L118)</f>
        <v>1</v>
      </c>
      <c r="N118" s="265">
        <f t="shared" si="76"/>
        <v>-13314.60000000019</v>
      </c>
      <c r="O118" s="133">
        <f>N118 / AA740</f>
        <v>-8.5981455115974274E-5</v>
      </c>
      <c r="P118" s="275">
        <f>N118 / AA804</f>
        <v>-7.912696184862294E-5</v>
      </c>
      <c r="Q118" s="64">
        <f t="shared" si="77"/>
        <v>1859605.8</v>
      </c>
      <c r="R118" s="10">
        <f>Q118 / AA740*100</f>
        <v>1.2008743231197569</v>
      </c>
      <c r="S118" s="10">
        <f>Q118 / AA804*100</f>
        <v>1.1051399004857514</v>
      </c>
      <c r="T118" s="288">
        <f t="shared" si="78"/>
        <v>0</v>
      </c>
      <c r="U118" s="127">
        <f t="shared" si="79"/>
        <v>1.2008743231197569</v>
      </c>
      <c r="V118" s="30">
        <f t="shared" si="80"/>
        <v>1</v>
      </c>
      <c r="W118" s="40">
        <v>0</v>
      </c>
      <c r="X118" s="40">
        <v>1</v>
      </c>
      <c r="Y118" s="119">
        <f t="shared" si="81"/>
        <v>0</v>
      </c>
      <c r="Z118" s="119">
        <f t="shared" si="82"/>
        <v>0</v>
      </c>
      <c r="AA118" s="168"/>
      <c r="AB118" s="150">
        <f>_xll.BDH(C118,$AB$10,$D$1,$D$1)</f>
        <v>82.4</v>
      </c>
      <c r="AC118" s="148">
        <f t="shared" si="83"/>
        <v>2</v>
      </c>
      <c r="AD118" s="137">
        <f t="shared" si="84"/>
        <v>2.4271844660194173</v>
      </c>
      <c r="AE118" s="136">
        <v>22191</v>
      </c>
      <c r="AF118" s="138">
        <f>IF(D118 = D804,1,_xll.BDP(K118,$AF$10)*L118)</f>
        <v>1</v>
      </c>
      <c r="AG118" s="160">
        <f>AC118*AE118*V118/AF118 / AI740</f>
        <v>2.8730703621046702E-4</v>
      </c>
      <c r="AH118" s="160">
        <f>AC118*AE118*V118/AF118 / AI804</f>
        <v>2.6431382407208001E-4</v>
      </c>
      <c r="AI118" s="171"/>
      <c r="AJ118" s="162"/>
      <c r="AK118" s="144"/>
    </row>
    <row r="119" spans="2:37" s="40" customFormat="1" ht="12" customHeight="1" x14ac:dyDescent="0.2">
      <c r="B119" s="45">
        <v>1880</v>
      </c>
      <c r="C119" s="116" t="s">
        <v>627</v>
      </c>
      <c r="D119" s="40" t="str">
        <f>_xll.BDP(C119,$D$10)</f>
        <v>EUR</v>
      </c>
      <c r="E119" s="40" t="s">
        <v>665</v>
      </c>
      <c r="F119" s="61">
        <f>_xll.BDP(C119,$F$10)</f>
        <v>70.2</v>
      </c>
      <c r="G119" s="61">
        <f>_xll.BDP(C119,$G$10)</f>
        <v>68.959999999999994</v>
      </c>
      <c r="H119" s="62">
        <f t="shared" si="74"/>
        <v>-1.2400000000000091</v>
      </c>
      <c r="I119" s="69">
        <f t="shared" si="75"/>
        <v>-1.7663817663817794</v>
      </c>
      <c r="J119" s="23">
        <v>0</v>
      </c>
      <c r="K119" s="45" t="str">
        <f>CONCATENATE(D804,D119, " Curncy")</f>
        <v>EUREUR Curncy</v>
      </c>
      <c r="L119" s="45">
        <f>IF(D119 = D804,1,_xll.BDP(K119,$L$10))</f>
        <v>1</v>
      </c>
      <c r="M119" s="63">
        <f>IF(D119 = D804,1,_xll.BDP(K119,$M$10)*L119)</f>
        <v>1</v>
      </c>
      <c r="N119" s="265">
        <f t="shared" si="76"/>
        <v>0</v>
      </c>
      <c r="O119" s="133">
        <f>N119 / AA740</f>
        <v>0</v>
      </c>
      <c r="P119" s="275">
        <f>N119 / AA804</f>
        <v>0</v>
      </c>
      <c r="Q119" s="64">
        <f t="shared" si="77"/>
        <v>0</v>
      </c>
      <c r="R119" s="10">
        <f>Q119 / AA740*100</f>
        <v>0</v>
      </c>
      <c r="S119" s="10">
        <f>Q119 / AA804*100</f>
        <v>0</v>
      </c>
      <c r="T119" s="288">
        <f t="shared" si="78"/>
        <v>0</v>
      </c>
      <c r="U119" s="127">
        <f t="shared" si="79"/>
        <v>0</v>
      </c>
      <c r="V119" s="30">
        <f t="shared" si="80"/>
        <v>1</v>
      </c>
      <c r="W119" s="40">
        <v>0</v>
      </c>
      <c r="X119" s="40">
        <v>1</v>
      </c>
      <c r="Y119" s="119">
        <f t="shared" si="81"/>
        <v>0</v>
      </c>
      <c r="Z119" s="119">
        <f t="shared" si="82"/>
        <v>0</v>
      </c>
      <c r="AA119" s="168"/>
      <c r="AB119" s="150">
        <f>_xll.BDH(C119,$AB$10,$D$1,$D$1)</f>
        <v>70.64</v>
      </c>
      <c r="AC119" s="148">
        <f t="shared" si="83"/>
        <v>-0.43999999999999773</v>
      </c>
      <c r="AD119" s="137">
        <f t="shared" si="84"/>
        <v>-0.62287655719138968</v>
      </c>
      <c r="AE119" s="136">
        <v>0</v>
      </c>
      <c r="AF119" s="138">
        <f>IF(D119 = D804,1,_xll.BDP(K119,$AF$10)*L119)</f>
        <v>1</v>
      </c>
      <c r="AG119" s="160">
        <f>AC119*AE119*V119/AF119 / AI740</f>
        <v>0</v>
      </c>
      <c r="AH119" s="160">
        <f>AC119*AE119*V119/AF119 / AI804</f>
        <v>0</v>
      </c>
      <c r="AI119" s="171"/>
      <c r="AJ119" s="162"/>
      <c r="AK119" s="144"/>
    </row>
    <row r="120" spans="2:37" s="40" customFormat="1" ht="12" customHeight="1" x14ac:dyDescent="0.2">
      <c r="B120" s="45">
        <v>1416</v>
      </c>
      <c r="C120" s="116" t="s">
        <v>628</v>
      </c>
      <c r="D120" s="40" t="str">
        <f>_xll.BDP(C120,$D$10)</f>
        <v>EUR</v>
      </c>
      <c r="E120" s="40" t="s">
        <v>666</v>
      </c>
      <c r="F120" s="61">
        <f>_xll.BDP(C120,$F$10)</f>
        <v>32.549999999999997</v>
      </c>
      <c r="G120" s="61">
        <f>_xll.BDP(C120,$G$10)</f>
        <v>32.46</v>
      </c>
      <c r="H120" s="62">
        <f t="shared" si="74"/>
        <v>-8.9999999999996305E-2</v>
      </c>
      <c r="I120" s="69">
        <f t="shared" si="75"/>
        <v>-0.27649769585252326</v>
      </c>
      <c r="J120" s="23">
        <v>0</v>
      </c>
      <c r="K120" s="45" t="str">
        <f>CONCATENATE(D804,D120, " Curncy")</f>
        <v>EUREUR Curncy</v>
      </c>
      <c r="L120" s="45">
        <f>IF(D120 = D804,1,_xll.BDP(K120,$L$10))</f>
        <v>1</v>
      </c>
      <c r="M120" s="63">
        <f>IF(D120 = D804,1,_xll.BDP(K120,$M$10)*L120)</f>
        <v>1</v>
      </c>
      <c r="N120" s="265">
        <f t="shared" si="76"/>
        <v>0</v>
      </c>
      <c r="O120" s="133">
        <f>N120 / AA740</f>
        <v>0</v>
      </c>
      <c r="P120" s="275">
        <f>N120 / AA804</f>
        <v>0</v>
      </c>
      <c r="Q120" s="64">
        <f t="shared" si="77"/>
        <v>0</v>
      </c>
      <c r="R120" s="10">
        <f>Q120 / AA740*100</f>
        <v>0</v>
      </c>
      <c r="S120" s="10">
        <f>Q120 / AA804*100</f>
        <v>0</v>
      </c>
      <c r="T120" s="288">
        <f t="shared" si="78"/>
        <v>0</v>
      </c>
      <c r="U120" s="127">
        <f t="shared" si="79"/>
        <v>0</v>
      </c>
      <c r="V120" s="30">
        <f t="shared" si="80"/>
        <v>1</v>
      </c>
      <c r="W120" s="40">
        <v>0</v>
      </c>
      <c r="X120" s="40">
        <v>1</v>
      </c>
      <c r="Y120" s="119">
        <f t="shared" si="81"/>
        <v>0</v>
      </c>
      <c r="Z120" s="119">
        <f t="shared" si="82"/>
        <v>0</v>
      </c>
      <c r="AA120" s="168"/>
      <c r="AB120" s="150">
        <f>_xll.BDH(C120,$AB$10,$D$1,$D$1)</f>
        <v>34.26</v>
      </c>
      <c r="AC120" s="148">
        <f t="shared" si="83"/>
        <v>-1.7100000000000009</v>
      </c>
      <c r="AD120" s="137">
        <f t="shared" si="84"/>
        <v>-4.991243432574433</v>
      </c>
      <c r="AE120" s="136">
        <v>0</v>
      </c>
      <c r="AF120" s="138">
        <f>IF(D120 = D804,1,_xll.BDP(K120,$AF$10)*L120)</f>
        <v>1</v>
      </c>
      <c r="AG120" s="160">
        <f>AC120*AE120*V120/AF120 / AI740</f>
        <v>0</v>
      </c>
      <c r="AH120" s="160">
        <f>AC120*AE120*V120/AF120 / AI804</f>
        <v>0</v>
      </c>
      <c r="AI120" s="171"/>
      <c r="AJ120" s="162"/>
      <c r="AK120" s="144"/>
    </row>
    <row r="121" spans="2:37" s="40" customFormat="1" ht="12" customHeight="1" x14ac:dyDescent="0.2">
      <c r="B121" s="45">
        <v>26084</v>
      </c>
      <c r="C121" s="116" t="s">
        <v>949</v>
      </c>
      <c r="D121" s="40" t="str">
        <f>_xll.BDP(C121,$D$10)</f>
        <v>EUR</v>
      </c>
      <c r="E121" s="40" t="s">
        <v>981</v>
      </c>
      <c r="F121" s="61">
        <f>_xll.BDP(C121,$F$10)</f>
        <v>157.30000000000001</v>
      </c>
      <c r="G121" s="61">
        <f>_xll.BDP(C121,$G$10)</f>
        <v>156.6</v>
      </c>
      <c r="H121" s="62">
        <f t="shared" si="74"/>
        <v>-0.70000000000001705</v>
      </c>
      <c r="I121" s="69">
        <f t="shared" si="75"/>
        <v>-0.44500953591863762</v>
      </c>
      <c r="J121" s="23">
        <v>0</v>
      </c>
      <c r="K121" s="45" t="str">
        <f>CONCATENATE(D804,D121, " Curncy")</f>
        <v>EUREUR Curncy</v>
      </c>
      <c r="L121" s="45">
        <f>IF(D121 = D804,1,_xll.BDP(K121,$L$10))</f>
        <v>1</v>
      </c>
      <c r="M121" s="63">
        <f>IF(D121 = D804,1,_xll.BDP(K121,$M$10)*L121)</f>
        <v>1</v>
      </c>
      <c r="N121" s="265">
        <f t="shared" si="76"/>
        <v>0</v>
      </c>
      <c r="O121" s="133">
        <f>N121 / AA740</f>
        <v>0</v>
      </c>
      <c r="P121" s="275">
        <f>N121 / AA804</f>
        <v>0</v>
      </c>
      <c r="Q121" s="64">
        <f t="shared" si="77"/>
        <v>0</v>
      </c>
      <c r="R121" s="10">
        <f>Q121 / AA740*100</f>
        <v>0</v>
      </c>
      <c r="S121" s="10">
        <f>Q121 / AA804*100</f>
        <v>0</v>
      </c>
      <c r="T121" s="288">
        <f t="shared" si="78"/>
        <v>0</v>
      </c>
      <c r="U121" s="127">
        <f t="shared" si="79"/>
        <v>0</v>
      </c>
      <c r="V121" s="30">
        <f t="shared" si="80"/>
        <v>1</v>
      </c>
      <c r="W121" s="40">
        <v>0</v>
      </c>
      <c r="X121" s="40">
        <v>1</v>
      </c>
      <c r="Y121" s="119">
        <f t="shared" si="81"/>
        <v>0</v>
      </c>
      <c r="Z121" s="119">
        <f t="shared" si="82"/>
        <v>0</v>
      </c>
      <c r="AA121" s="168"/>
      <c r="AB121" s="150">
        <f>_xll.BDH(C121,$AB$10,$D$1,$D$1)</f>
        <v>157</v>
      </c>
      <c r="AC121" s="148">
        <f t="shared" si="83"/>
        <v>0.30000000000001137</v>
      </c>
      <c r="AD121" s="137">
        <f t="shared" si="84"/>
        <v>0.19108280254777793</v>
      </c>
      <c r="AE121" s="136">
        <v>0</v>
      </c>
      <c r="AF121" s="138">
        <f>IF(D121 = D804,1,_xll.BDP(K121,$AF$10)*L121)</f>
        <v>1</v>
      </c>
      <c r="AG121" s="160">
        <f>AC121*AE121*V121/AF121 / AI740</f>
        <v>0</v>
      </c>
      <c r="AH121" s="160">
        <f>AC121*AE121*V121/AF121 / AI804</f>
        <v>0</v>
      </c>
      <c r="AI121" s="171"/>
      <c r="AJ121" s="162"/>
      <c r="AK121" s="144"/>
    </row>
    <row r="122" spans="2:37" s="40" customFormat="1" x14ac:dyDescent="0.2">
      <c r="B122" s="45">
        <v>7003</v>
      </c>
      <c r="C122" s="116" t="s">
        <v>205</v>
      </c>
      <c r="D122" s="40" t="str">
        <f>_xll.BDP(C122,$D$10)</f>
        <v>EUR</v>
      </c>
      <c r="E122" s="40" t="s">
        <v>332</v>
      </c>
      <c r="F122" s="61">
        <f>_xll.BDP(C122,$F$10)</f>
        <v>12.065</v>
      </c>
      <c r="G122" s="61">
        <f>_xll.BDP(C122,$G$10)</f>
        <v>12.07</v>
      </c>
      <c r="H122" s="62">
        <f t="shared" si="74"/>
        <v>5.0000000000007816E-3</v>
      </c>
      <c r="I122" s="69">
        <f t="shared" si="75"/>
        <v>4.1442188147540672E-2</v>
      </c>
      <c r="J122" s="23">
        <v>-210000</v>
      </c>
      <c r="K122" s="45" t="str">
        <f>CONCATENATE(D804,D122, " Curncy")</f>
        <v>EUREUR Curncy</v>
      </c>
      <c r="L122" s="45">
        <f>IF(D122 = D804,1,_xll.BDP(K122,$L$10))</f>
        <v>1</v>
      </c>
      <c r="M122" s="63">
        <f>IF(D122 = D804,1,_xll.BDP(K122,$M$10)*L122)</f>
        <v>1</v>
      </c>
      <c r="N122" s="265">
        <f t="shared" si="76"/>
        <v>-1050.0000000001642</v>
      </c>
      <c r="O122" s="133">
        <f>N122 / AA740</f>
        <v>-6.7805662860157877E-6</v>
      </c>
      <c r="P122" s="275">
        <f>N122 / AA804</f>
        <v>-6.2400154673115149E-6</v>
      </c>
      <c r="Q122" s="64">
        <f t="shared" si="77"/>
        <v>-2534700</v>
      </c>
      <c r="R122" s="10">
        <f>Q122 / AA740*100</f>
        <v>-1.6368287014439553</v>
      </c>
      <c r="S122" s="10">
        <f>Q122 / AA804*100</f>
        <v>-1.5063397338087643</v>
      </c>
      <c r="T122" s="288">
        <f t="shared" si="78"/>
        <v>-1.6368287014439553</v>
      </c>
      <c r="U122" s="127">
        <f t="shared" si="79"/>
        <v>0</v>
      </c>
      <c r="V122" s="30">
        <f t="shared" si="80"/>
        <v>1</v>
      </c>
      <c r="W122" s="40">
        <v>0</v>
      </c>
      <c r="X122" s="40">
        <v>1</v>
      </c>
      <c r="Y122" s="119">
        <f t="shared" si="81"/>
        <v>0</v>
      </c>
      <c r="Z122" s="119">
        <f t="shared" si="82"/>
        <v>0</v>
      </c>
      <c r="AA122" s="168"/>
      <c r="AB122" s="150">
        <f>_xll.BDH(C122,$AB$10,$D$1,$D$1)</f>
        <v>12.73</v>
      </c>
      <c r="AC122" s="148">
        <f t="shared" si="83"/>
        <v>-0.66500000000000092</v>
      </c>
      <c r="AD122" s="137">
        <f t="shared" si="84"/>
        <v>-5.223880597014932</v>
      </c>
      <c r="AE122" s="136">
        <v>-210000</v>
      </c>
      <c r="AF122" s="138">
        <f>IF(D122 = D804,1,_xll.BDP(K122,$AF$10)*L122)</f>
        <v>1</v>
      </c>
      <c r="AG122" s="160">
        <f>AC122*AE122*V122/AF122 / AI740</f>
        <v>9.0402477596304308E-4</v>
      </c>
      <c r="AH122" s="160">
        <f>AC122*AE122*V122/AF122 / AI804</f>
        <v>8.3167557865048954E-4</v>
      </c>
      <c r="AI122" s="171"/>
      <c r="AJ122" s="162"/>
      <c r="AK122" s="144"/>
    </row>
    <row r="123" spans="2:37" s="40" customFormat="1" x14ac:dyDescent="0.2">
      <c r="B123" s="45">
        <v>25712</v>
      </c>
      <c r="C123" s="116" t="s">
        <v>204</v>
      </c>
      <c r="D123" s="40" t="str">
        <f>_xll.BDP(C123,$D$10)</f>
        <v>EUR</v>
      </c>
      <c r="E123" s="40" t="s">
        <v>430</v>
      </c>
      <c r="F123" s="61">
        <f>_xll.BDP(C123,$F$10)</f>
        <v>78.349999999999994</v>
      </c>
      <c r="G123" s="61">
        <f>_xll.BDP(C123,$G$10)</f>
        <v>78.8</v>
      </c>
      <c r="H123" s="62">
        <f t="shared" si="74"/>
        <v>0.45000000000000284</v>
      </c>
      <c r="I123" s="69">
        <f t="shared" si="75"/>
        <v>0.57434588385450269</v>
      </c>
      <c r="J123" s="23">
        <v>-2080</v>
      </c>
      <c r="K123" s="45" t="str">
        <f>CONCATENATE(D804,D123, " Curncy")</f>
        <v>EUREUR Curncy</v>
      </c>
      <c r="L123" s="45">
        <f>IF(D123 = D804,1,_xll.BDP(K123,$L$10))</f>
        <v>1</v>
      </c>
      <c r="M123" s="63">
        <f>IF(D123 = D804,1,_xll.BDP(K123,$M$10)*L123)</f>
        <v>1</v>
      </c>
      <c r="N123" s="265">
        <f t="shared" si="76"/>
        <v>-936.00000000000591</v>
      </c>
      <c r="O123" s="133">
        <f>N123 / AA740</f>
        <v>-6.0443905178188813E-6</v>
      </c>
      <c r="P123" s="275">
        <f>N123 / AA804</f>
        <v>-5.5625280737168586E-6</v>
      </c>
      <c r="Q123" s="64">
        <f t="shared" si="77"/>
        <v>-163904</v>
      </c>
      <c r="R123" s="10">
        <f>Q123 / AA740*100</f>
        <v>-0.10584399395647218</v>
      </c>
      <c r="S123" s="10">
        <f>Q123 / AA804*100</f>
        <v>-9.7406047157530165E-2</v>
      </c>
      <c r="T123" s="288">
        <f t="shared" si="78"/>
        <v>-0.10584399395647218</v>
      </c>
      <c r="U123" s="127">
        <f t="shared" si="79"/>
        <v>0</v>
      </c>
      <c r="V123" s="30">
        <f t="shared" si="80"/>
        <v>1</v>
      </c>
      <c r="W123" s="40">
        <v>0</v>
      </c>
      <c r="X123" s="40">
        <v>1</v>
      </c>
      <c r="Y123" s="119">
        <f t="shared" si="81"/>
        <v>0</v>
      </c>
      <c r="Z123" s="119">
        <f t="shared" si="82"/>
        <v>0</v>
      </c>
      <c r="AA123" s="168"/>
      <c r="AB123" s="150">
        <f>_xll.BDH(C123,$AB$10,$D$1,$D$1)</f>
        <v>87</v>
      </c>
      <c r="AC123" s="148">
        <f t="shared" si="83"/>
        <v>-8.6500000000000057</v>
      </c>
      <c r="AD123" s="137">
        <f t="shared" si="84"/>
        <v>-9.942528735632191</v>
      </c>
      <c r="AE123" s="136">
        <v>-2080</v>
      </c>
      <c r="AF123" s="138">
        <f>IF(D123 = D804,1,_xll.BDP(K123,$AF$10)*L123)</f>
        <v>1</v>
      </c>
      <c r="AG123" s="160">
        <f>AC123*AE123*V123/AF123 / AI740</f>
        <v>1.1647127654226321E-4</v>
      </c>
      <c r="AH123" s="160">
        <f>AC123*AE123*V123/AF123 / AI804</f>
        <v>1.071500681065492E-4</v>
      </c>
      <c r="AI123" s="171"/>
      <c r="AJ123" s="162"/>
      <c r="AK123" s="144"/>
    </row>
    <row r="124" spans="2:37" s="40" customFormat="1" ht="12" customHeight="1" x14ac:dyDescent="0.2">
      <c r="B124" s="45">
        <v>2878</v>
      </c>
      <c r="C124" s="116" t="s">
        <v>629</v>
      </c>
      <c r="D124" s="40" t="str">
        <f>_xll.BDP(C124,$D$10)</f>
        <v>EUR</v>
      </c>
      <c r="E124" s="40" t="s">
        <v>667</v>
      </c>
      <c r="F124" s="61">
        <f>_xll.BDP(C124,$F$10)</f>
        <v>44.104999999999997</v>
      </c>
      <c r="G124" s="61">
        <f>_xll.BDP(C124,$G$10)</f>
        <v>43.55</v>
      </c>
      <c r="H124" s="62">
        <f t="shared" si="74"/>
        <v>-0.55499999999999972</v>
      </c>
      <c r="I124" s="69">
        <f t="shared" si="75"/>
        <v>-1.2583607300759545</v>
      </c>
      <c r="J124" s="23">
        <v>0</v>
      </c>
      <c r="K124" s="45" t="str">
        <f>CONCATENATE(D804,D124, " Curncy")</f>
        <v>EUREUR Curncy</v>
      </c>
      <c r="L124" s="45">
        <f>IF(D124 = D804,1,_xll.BDP(K124,$L$10))</f>
        <v>1</v>
      </c>
      <c r="M124" s="63">
        <f>IF(D124 = D804,1,_xll.BDP(K124,$M$10)*L124)</f>
        <v>1</v>
      </c>
      <c r="N124" s="265">
        <f t="shared" si="76"/>
        <v>0</v>
      </c>
      <c r="O124" s="133">
        <f>N124 / AA740</f>
        <v>0</v>
      </c>
      <c r="P124" s="275">
        <f>N124 / AA804</f>
        <v>0</v>
      </c>
      <c r="Q124" s="64">
        <f t="shared" si="77"/>
        <v>0</v>
      </c>
      <c r="R124" s="10">
        <f>Q124 / AA740*100</f>
        <v>0</v>
      </c>
      <c r="S124" s="10">
        <f>Q124 / AA804*100</f>
        <v>0</v>
      </c>
      <c r="T124" s="288">
        <f t="shared" si="78"/>
        <v>0</v>
      </c>
      <c r="U124" s="127">
        <f t="shared" si="79"/>
        <v>0</v>
      </c>
      <c r="V124" s="30">
        <f t="shared" si="80"/>
        <v>1</v>
      </c>
      <c r="W124" s="40">
        <v>0</v>
      </c>
      <c r="X124" s="40">
        <v>1</v>
      </c>
      <c r="Y124" s="119">
        <f t="shared" si="81"/>
        <v>0</v>
      </c>
      <c r="Z124" s="119">
        <f t="shared" si="82"/>
        <v>0</v>
      </c>
      <c r="AA124" s="168"/>
      <c r="AB124" s="150">
        <f>_xll.BDH(C124,$AB$10,$D$1,$D$1)</f>
        <v>46.15</v>
      </c>
      <c r="AC124" s="148">
        <f t="shared" si="83"/>
        <v>-2.0450000000000017</v>
      </c>
      <c r="AD124" s="137">
        <f t="shared" si="84"/>
        <v>-4.4312026002166878</v>
      </c>
      <c r="AE124" s="136">
        <v>0</v>
      </c>
      <c r="AF124" s="138">
        <f>IF(D124 = D804,1,_xll.BDP(K124,$AF$10)*L124)</f>
        <v>1</v>
      </c>
      <c r="AG124" s="160">
        <f>AC124*AE124*V124/AF124 / AI740</f>
        <v>0</v>
      </c>
      <c r="AH124" s="160">
        <f>AC124*AE124*V124/AF124 / AI804</f>
        <v>0</v>
      </c>
      <c r="AI124" s="171"/>
      <c r="AJ124" s="162"/>
      <c r="AK124" s="144"/>
    </row>
    <row r="125" spans="2:37" s="40" customFormat="1" ht="12" customHeight="1" x14ac:dyDescent="0.2">
      <c r="B125" s="45">
        <v>300</v>
      </c>
      <c r="C125" s="116" t="s">
        <v>630</v>
      </c>
      <c r="D125" s="40" t="str">
        <f>_xll.BDP(C125,$D$10)</f>
        <v>EUR</v>
      </c>
      <c r="E125" s="40" t="s">
        <v>668</v>
      </c>
      <c r="F125" s="61">
        <f>_xll.BDP(C125,$F$10)</f>
        <v>99</v>
      </c>
      <c r="G125" s="61">
        <f>_xll.BDP(C125,$G$10)</f>
        <v>98.04</v>
      </c>
      <c r="H125" s="62">
        <f t="shared" si="74"/>
        <v>-0.95999999999999375</v>
      </c>
      <c r="I125" s="69">
        <f t="shared" si="75"/>
        <v>-0.96969696969696351</v>
      </c>
      <c r="J125" s="23">
        <v>0</v>
      </c>
      <c r="K125" s="45" t="str">
        <f>CONCATENATE(D804,D125, " Curncy")</f>
        <v>EUREUR Curncy</v>
      </c>
      <c r="L125" s="45">
        <f>IF(D125 = D804,1,_xll.BDP(K125,$L$10))</f>
        <v>1</v>
      </c>
      <c r="M125" s="63">
        <f>IF(D125 = D804,1,_xll.BDP(K125,$M$10)*L125)</f>
        <v>1</v>
      </c>
      <c r="N125" s="265">
        <f t="shared" si="76"/>
        <v>0</v>
      </c>
      <c r="O125" s="133">
        <f>N125 / AA740</f>
        <v>0</v>
      </c>
      <c r="P125" s="275">
        <f>N125 / AA804</f>
        <v>0</v>
      </c>
      <c r="Q125" s="64">
        <f t="shared" si="77"/>
        <v>0</v>
      </c>
      <c r="R125" s="10">
        <f>Q125 / AA740*100</f>
        <v>0</v>
      </c>
      <c r="S125" s="10">
        <f>Q125 / AA804*100</f>
        <v>0</v>
      </c>
      <c r="T125" s="288">
        <f t="shared" si="78"/>
        <v>0</v>
      </c>
      <c r="U125" s="127">
        <f t="shared" si="79"/>
        <v>0</v>
      </c>
      <c r="V125" s="30">
        <f t="shared" si="80"/>
        <v>1</v>
      </c>
      <c r="W125" s="40">
        <v>0</v>
      </c>
      <c r="X125" s="40">
        <v>1</v>
      </c>
      <c r="Y125" s="119">
        <f t="shared" si="81"/>
        <v>0</v>
      </c>
      <c r="Z125" s="119">
        <f t="shared" si="82"/>
        <v>0</v>
      </c>
      <c r="AA125" s="168"/>
      <c r="AB125" s="150">
        <f>_xll.BDH(C125,$AB$10,$D$1,$D$1)</f>
        <v>100.95</v>
      </c>
      <c r="AC125" s="148">
        <f t="shared" si="83"/>
        <v>-1.9500000000000028</v>
      </c>
      <c r="AD125" s="137">
        <f t="shared" si="84"/>
        <v>-1.9316493313521574</v>
      </c>
      <c r="AE125" s="136">
        <v>0</v>
      </c>
      <c r="AF125" s="138">
        <f>IF(D125 = D804,1,_xll.BDP(K125,$AF$10)*L125)</f>
        <v>1</v>
      </c>
      <c r="AG125" s="160">
        <f>AC125*AE125*V125/AF125 / AI740</f>
        <v>0</v>
      </c>
      <c r="AH125" s="160">
        <f>AC125*AE125*V125/AF125 / AI804</f>
        <v>0</v>
      </c>
      <c r="AI125" s="171"/>
      <c r="AJ125" s="162"/>
      <c r="AK125" s="144"/>
    </row>
    <row r="126" spans="2:37" s="40" customFormat="1" ht="12" customHeight="1" x14ac:dyDescent="0.2">
      <c r="B126" s="45">
        <v>378</v>
      </c>
      <c r="C126" s="116" t="s">
        <v>631</v>
      </c>
      <c r="D126" s="40" t="str">
        <f>_xll.BDP(C126,$D$10)</f>
        <v>EUR</v>
      </c>
      <c r="E126" s="40" t="s">
        <v>669</v>
      </c>
      <c r="F126" s="61">
        <f>_xll.BDP(C126,$F$10)</f>
        <v>19.41</v>
      </c>
      <c r="G126" s="61">
        <f>_xll.BDP(C126,$G$10)</f>
        <v>18.664999999999999</v>
      </c>
      <c r="H126" s="62">
        <f t="shared" si="74"/>
        <v>-0.74500000000000099</v>
      </c>
      <c r="I126" s="69">
        <f t="shared" si="75"/>
        <v>-3.8382277176713089</v>
      </c>
      <c r="J126" s="23">
        <v>0</v>
      </c>
      <c r="K126" s="45" t="str">
        <f>CONCATENATE(D804,D126, " Curncy")</f>
        <v>EUREUR Curncy</v>
      </c>
      <c r="L126" s="45">
        <f>IF(D126 = D804,1,_xll.BDP(K126,$L$10))</f>
        <v>1</v>
      </c>
      <c r="M126" s="63">
        <f>IF(D126 = D804,1,_xll.BDP(K126,$M$10)*L126)</f>
        <v>1</v>
      </c>
      <c r="N126" s="265">
        <f t="shared" si="76"/>
        <v>0</v>
      </c>
      <c r="O126" s="133">
        <f>N126 / AA740</f>
        <v>0</v>
      </c>
      <c r="P126" s="275">
        <f>N126 / AA804</f>
        <v>0</v>
      </c>
      <c r="Q126" s="64">
        <f t="shared" si="77"/>
        <v>0</v>
      </c>
      <c r="R126" s="10">
        <f>Q126 / AA740*100</f>
        <v>0</v>
      </c>
      <c r="S126" s="10">
        <f>Q126 / AA804*100</f>
        <v>0</v>
      </c>
      <c r="T126" s="288">
        <f t="shared" si="78"/>
        <v>0</v>
      </c>
      <c r="U126" s="127">
        <f t="shared" si="79"/>
        <v>0</v>
      </c>
      <c r="V126" s="30">
        <f t="shared" si="80"/>
        <v>1</v>
      </c>
      <c r="W126" s="40">
        <v>0</v>
      </c>
      <c r="X126" s="40">
        <v>1</v>
      </c>
      <c r="Y126" s="119">
        <f t="shared" si="81"/>
        <v>0</v>
      </c>
      <c r="Z126" s="119">
        <f t="shared" si="82"/>
        <v>0</v>
      </c>
      <c r="AA126" s="168"/>
      <c r="AB126" s="150">
        <f>_xll.BDH(C126,$AB$10,$D$1,$D$1)</f>
        <v>19.664999999999999</v>
      </c>
      <c r="AC126" s="148">
        <f t="shared" si="83"/>
        <v>-0.25499999999999901</v>
      </c>
      <c r="AD126" s="137">
        <f t="shared" si="84"/>
        <v>-1.2967200610221155</v>
      </c>
      <c r="AE126" s="136">
        <v>0</v>
      </c>
      <c r="AF126" s="138">
        <f>IF(D126 = D804,1,_xll.BDP(K126,$AF$10)*L126)</f>
        <v>1</v>
      </c>
      <c r="AG126" s="160">
        <f>AC126*AE126*V126/AF126 / AI740</f>
        <v>0</v>
      </c>
      <c r="AH126" s="160">
        <f>AC126*AE126*V126/AF126 / AI804</f>
        <v>0</v>
      </c>
      <c r="AI126" s="171"/>
      <c r="AJ126" s="162"/>
      <c r="AK126" s="144"/>
    </row>
    <row r="127" spans="2:37" s="40" customFormat="1" ht="12" customHeight="1" x14ac:dyDescent="0.2">
      <c r="B127" s="45">
        <v>1309</v>
      </c>
      <c r="C127" s="116" t="s">
        <v>632</v>
      </c>
      <c r="D127" s="40" t="str">
        <f>_xll.BDP(C127,$D$10)</f>
        <v>EUR</v>
      </c>
      <c r="E127" s="40" t="s">
        <v>670</v>
      </c>
      <c r="F127" s="61">
        <f>_xll.BDP(C127,$F$10)</f>
        <v>10.88</v>
      </c>
      <c r="G127" s="61">
        <f>_xll.BDP(C127,$G$10)</f>
        <v>10.96</v>
      </c>
      <c r="H127" s="62">
        <f t="shared" si="74"/>
        <v>8.0000000000000071E-2</v>
      </c>
      <c r="I127" s="69">
        <f t="shared" si="75"/>
        <v>0.73529411764705943</v>
      </c>
      <c r="J127" s="23">
        <v>0</v>
      </c>
      <c r="K127" s="45" t="str">
        <f>CONCATENATE(D804,D127, " Curncy")</f>
        <v>EUREUR Curncy</v>
      </c>
      <c r="L127" s="45">
        <f>IF(D127 = D804,1,_xll.BDP(K127,$L$10))</f>
        <v>1</v>
      </c>
      <c r="M127" s="63">
        <f>IF(D127 = D804,1,_xll.BDP(K127,$M$10)*L127)</f>
        <v>1</v>
      </c>
      <c r="N127" s="265">
        <f t="shared" si="76"/>
        <v>0</v>
      </c>
      <c r="O127" s="133">
        <f>N127 / AA740</f>
        <v>0</v>
      </c>
      <c r="P127" s="275">
        <f>N127 / AA804</f>
        <v>0</v>
      </c>
      <c r="Q127" s="64">
        <f t="shared" si="77"/>
        <v>0</v>
      </c>
      <c r="R127" s="10">
        <f>Q127 / AA740*100</f>
        <v>0</v>
      </c>
      <c r="S127" s="10">
        <f>Q127 / AA804*100</f>
        <v>0</v>
      </c>
      <c r="T127" s="288">
        <f t="shared" si="78"/>
        <v>0</v>
      </c>
      <c r="U127" s="127">
        <f t="shared" si="79"/>
        <v>0</v>
      </c>
      <c r="V127" s="30">
        <f t="shared" si="80"/>
        <v>1</v>
      </c>
      <c r="W127" s="40">
        <v>0</v>
      </c>
      <c r="X127" s="40">
        <v>1</v>
      </c>
      <c r="Y127" s="119">
        <f t="shared" si="81"/>
        <v>0</v>
      </c>
      <c r="Z127" s="119">
        <f t="shared" si="82"/>
        <v>0</v>
      </c>
      <c r="AA127" s="168"/>
      <c r="AB127" s="150">
        <f>_xll.BDH(C127,$AB$10,$D$1,$D$1)</f>
        <v>11.55</v>
      </c>
      <c r="AC127" s="148">
        <f t="shared" si="83"/>
        <v>-0.66999999999999993</v>
      </c>
      <c r="AD127" s="137">
        <f t="shared" si="84"/>
        <v>-5.8008658008657994</v>
      </c>
      <c r="AE127" s="136">
        <v>0</v>
      </c>
      <c r="AF127" s="138">
        <f>IF(D127 = D804,1,_xll.BDP(K127,$AF$10)*L127)</f>
        <v>1</v>
      </c>
      <c r="AG127" s="160">
        <f>AC127*AE127*V127/AF127 / AI740</f>
        <v>0</v>
      </c>
      <c r="AH127" s="160">
        <f>AC127*AE127*V127/AF127 / AI804</f>
        <v>0</v>
      </c>
      <c r="AI127" s="171"/>
      <c r="AJ127" s="162"/>
      <c r="AK127" s="144"/>
    </row>
    <row r="128" spans="2:37" s="40" customFormat="1" ht="12" customHeight="1" x14ac:dyDescent="0.2">
      <c r="B128" s="45">
        <v>934</v>
      </c>
      <c r="C128" s="116" t="s">
        <v>633</v>
      </c>
      <c r="D128" s="40" t="str">
        <f>_xll.BDP(C128,$D$10)</f>
        <v>EUR</v>
      </c>
      <c r="E128" s="40" t="s">
        <v>671</v>
      </c>
      <c r="F128" s="61">
        <f>_xll.BDP(C128,$F$10)</f>
        <v>96.76</v>
      </c>
      <c r="G128" s="61">
        <f>_xll.BDP(C128,$G$10)</f>
        <v>96.2</v>
      </c>
      <c r="H128" s="62">
        <f t="shared" si="74"/>
        <v>-0.56000000000000227</v>
      </c>
      <c r="I128" s="69">
        <f t="shared" si="75"/>
        <v>-0.57875155022736902</v>
      </c>
      <c r="J128" s="23">
        <v>0</v>
      </c>
      <c r="K128" s="45" t="str">
        <f>CONCATENATE(D804,D128, " Curncy")</f>
        <v>EUREUR Curncy</v>
      </c>
      <c r="L128" s="45">
        <f>IF(D128 = D804,1,_xll.BDP(K128,$L$10))</f>
        <v>1</v>
      </c>
      <c r="M128" s="63">
        <f>IF(D128 = D804,1,_xll.BDP(K128,$M$10)*L128)</f>
        <v>1</v>
      </c>
      <c r="N128" s="265">
        <f t="shared" si="76"/>
        <v>0</v>
      </c>
      <c r="O128" s="133">
        <f>N128 / AA740</f>
        <v>0</v>
      </c>
      <c r="P128" s="275">
        <f>N128 / AA804</f>
        <v>0</v>
      </c>
      <c r="Q128" s="64">
        <f t="shared" si="77"/>
        <v>0</v>
      </c>
      <c r="R128" s="10">
        <f>Q128 / AA740*100</f>
        <v>0</v>
      </c>
      <c r="S128" s="10">
        <f>Q128 / AA804*100</f>
        <v>0</v>
      </c>
      <c r="T128" s="288">
        <f t="shared" si="78"/>
        <v>0</v>
      </c>
      <c r="U128" s="127">
        <f t="shared" si="79"/>
        <v>0</v>
      </c>
      <c r="V128" s="30">
        <f t="shared" si="80"/>
        <v>1</v>
      </c>
      <c r="W128" s="40">
        <v>0</v>
      </c>
      <c r="X128" s="40">
        <v>1</v>
      </c>
      <c r="Y128" s="119">
        <f t="shared" si="81"/>
        <v>0</v>
      </c>
      <c r="Z128" s="119">
        <f t="shared" si="82"/>
        <v>0</v>
      </c>
      <c r="AA128" s="168"/>
      <c r="AB128" s="150">
        <f>_xll.BDH(C128,$AB$10,$D$1,$D$1)</f>
        <v>96.02</v>
      </c>
      <c r="AC128" s="148">
        <f t="shared" si="83"/>
        <v>0.74000000000000909</v>
      </c>
      <c r="AD128" s="137">
        <f t="shared" si="84"/>
        <v>0.77067277650490429</v>
      </c>
      <c r="AE128" s="136">
        <v>0</v>
      </c>
      <c r="AF128" s="138">
        <f>IF(D128 = D804,1,_xll.BDP(K128,$AF$10)*L128)</f>
        <v>1</v>
      </c>
      <c r="AG128" s="160">
        <f>AC128*AE128*V128/AF128 / AI740</f>
        <v>0</v>
      </c>
      <c r="AH128" s="160">
        <f>AC128*AE128*V128/AF128 / AI804</f>
        <v>0</v>
      </c>
      <c r="AI128" s="171"/>
      <c r="AJ128" s="162"/>
      <c r="AK128" s="144"/>
    </row>
    <row r="129" spans="1:37" s="40" customFormat="1" ht="12" customHeight="1" x14ac:dyDescent="0.2">
      <c r="B129" s="45">
        <v>303</v>
      </c>
      <c r="C129" s="116" t="s">
        <v>634</v>
      </c>
      <c r="D129" s="40" t="str">
        <f>_xll.BDP(C129,$D$10)</f>
        <v>EUR</v>
      </c>
      <c r="E129" s="40" t="s">
        <v>672</v>
      </c>
      <c r="F129" s="61">
        <f>_xll.BDP(C129,$F$10)</f>
        <v>46.255000000000003</v>
      </c>
      <c r="G129" s="61">
        <f>_xll.BDP(C129,$G$10)</f>
        <v>45.805</v>
      </c>
      <c r="H129" s="62">
        <f t="shared" si="74"/>
        <v>-0.45000000000000284</v>
      </c>
      <c r="I129" s="69">
        <f t="shared" si="75"/>
        <v>-0.97286779807588974</v>
      </c>
      <c r="J129" s="23">
        <v>0</v>
      </c>
      <c r="K129" s="45" t="str">
        <f>CONCATENATE(D804,D129, " Curncy")</f>
        <v>EUREUR Curncy</v>
      </c>
      <c r="L129" s="45">
        <f>IF(D129 = D804,1,_xll.BDP(K129,$L$10))</f>
        <v>1</v>
      </c>
      <c r="M129" s="63">
        <f>IF(D129 = D804,1,_xll.BDP(K129,$M$10)*L129)</f>
        <v>1</v>
      </c>
      <c r="N129" s="265">
        <f t="shared" si="76"/>
        <v>0</v>
      </c>
      <c r="O129" s="133">
        <f>N129 / AA740</f>
        <v>0</v>
      </c>
      <c r="P129" s="275">
        <f>N129 / AA804</f>
        <v>0</v>
      </c>
      <c r="Q129" s="64">
        <f t="shared" si="77"/>
        <v>0</v>
      </c>
      <c r="R129" s="10">
        <f>Q129 / AA740*100</f>
        <v>0</v>
      </c>
      <c r="S129" s="10">
        <f>Q129 / AA804*100</f>
        <v>0</v>
      </c>
      <c r="T129" s="288">
        <f t="shared" si="78"/>
        <v>0</v>
      </c>
      <c r="U129" s="127">
        <f t="shared" si="79"/>
        <v>0</v>
      </c>
      <c r="V129" s="30">
        <f t="shared" si="80"/>
        <v>1</v>
      </c>
      <c r="W129" s="40">
        <v>0</v>
      </c>
      <c r="X129" s="40">
        <v>1</v>
      </c>
      <c r="Y129" s="119">
        <f t="shared" si="81"/>
        <v>0</v>
      </c>
      <c r="Z129" s="119">
        <f t="shared" si="82"/>
        <v>0</v>
      </c>
      <c r="AA129" s="168"/>
      <c r="AB129" s="150">
        <f>_xll.BDH(C129,$AB$10,$D$1,$D$1)</f>
        <v>46.424999999999997</v>
      </c>
      <c r="AC129" s="148">
        <f t="shared" si="83"/>
        <v>-0.1699999999999946</v>
      </c>
      <c r="AD129" s="137">
        <f t="shared" si="84"/>
        <v>-0.36618201400106537</v>
      </c>
      <c r="AE129" s="136">
        <v>0</v>
      </c>
      <c r="AF129" s="138">
        <f>IF(D129 = D804,1,_xll.BDP(K129,$AF$10)*L129)</f>
        <v>1</v>
      </c>
      <c r="AG129" s="160">
        <f>AC129*AE129*V129/AF129 / AI740</f>
        <v>0</v>
      </c>
      <c r="AH129" s="160">
        <f>AC129*AE129*V129/AF129 / AI804</f>
        <v>0</v>
      </c>
      <c r="AI129" s="171"/>
      <c r="AJ129" s="162"/>
      <c r="AK129" s="144"/>
    </row>
    <row r="130" spans="1:37" s="40" customFormat="1" ht="12" customHeight="1" x14ac:dyDescent="0.2">
      <c r="B130" s="45">
        <v>1965</v>
      </c>
      <c r="C130" s="116" t="s">
        <v>635</v>
      </c>
      <c r="D130" s="40" t="str">
        <f>_xll.BDP(C130,$D$10)</f>
        <v>EUR</v>
      </c>
      <c r="E130" s="40" t="s">
        <v>673</v>
      </c>
      <c r="F130" s="61">
        <f>_xll.BDP(C130,$F$10)</f>
        <v>70.680000000000007</v>
      </c>
      <c r="G130" s="61">
        <f>_xll.BDP(C130,$G$10)</f>
        <v>70.84</v>
      </c>
      <c r="H130" s="62">
        <f t="shared" si="74"/>
        <v>0.15999999999999659</v>
      </c>
      <c r="I130" s="69">
        <f t="shared" si="75"/>
        <v>0.22637238256932168</v>
      </c>
      <c r="J130" s="23">
        <v>0</v>
      </c>
      <c r="K130" s="45" t="str">
        <f>CONCATENATE(D804,D130, " Curncy")</f>
        <v>EUREUR Curncy</v>
      </c>
      <c r="L130" s="45">
        <f>IF(D130 = D804,1,_xll.BDP(K130,$L$10))</f>
        <v>1</v>
      </c>
      <c r="M130" s="63">
        <f>IF(D130 = D804,1,_xll.BDP(K130,$M$10)*L130)</f>
        <v>1</v>
      </c>
      <c r="N130" s="265">
        <f t="shared" si="76"/>
        <v>0</v>
      </c>
      <c r="O130" s="133">
        <f>N130 / AA740</f>
        <v>0</v>
      </c>
      <c r="P130" s="275">
        <f>N130 / AA804</f>
        <v>0</v>
      </c>
      <c r="Q130" s="64">
        <f t="shared" si="77"/>
        <v>0</v>
      </c>
      <c r="R130" s="10">
        <f>Q130 / AA740*100</f>
        <v>0</v>
      </c>
      <c r="S130" s="10">
        <f>Q130 / AA804*100</f>
        <v>0</v>
      </c>
      <c r="T130" s="288">
        <f t="shared" si="78"/>
        <v>0</v>
      </c>
      <c r="U130" s="127">
        <f t="shared" si="79"/>
        <v>0</v>
      </c>
      <c r="V130" s="30">
        <f t="shared" si="80"/>
        <v>1</v>
      </c>
      <c r="W130" s="40">
        <v>0</v>
      </c>
      <c r="X130" s="40">
        <v>1</v>
      </c>
      <c r="Y130" s="119">
        <f t="shared" si="81"/>
        <v>0</v>
      </c>
      <c r="Z130" s="119">
        <f t="shared" si="82"/>
        <v>0</v>
      </c>
      <c r="AA130" s="168"/>
      <c r="AB130" s="150">
        <f>_xll.BDH(C130,$AB$10,$D$1,$D$1)</f>
        <v>69.319999999999993</v>
      </c>
      <c r="AC130" s="148">
        <f t="shared" si="83"/>
        <v>1.3600000000000136</v>
      </c>
      <c r="AD130" s="137">
        <f t="shared" si="84"/>
        <v>1.9619157530294487</v>
      </c>
      <c r="AE130" s="136">
        <v>0</v>
      </c>
      <c r="AF130" s="138">
        <f>IF(D130 = D804,1,_xll.BDP(K130,$AF$10)*L130)</f>
        <v>1</v>
      </c>
      <c r="AG130" s="160">
        <f>AC130*AE130*V130/AF130 / AI740</f>
        <v>0</v>
      </c>
      <c r="AH130" s="160">
        <f>AC130*AE130*V130/AF130 / AI804</f>
        <v>0</v>
      </c>
      <c r="AI130" s="171"/>
      <c r="AJ130" s="162"/>
      <c r="AK130" s="144"/>
    </row>
    <row r="131" spans="1:37" s="40" customFormat="1" x14ac:dyDescent="0.2">
      <c r="B131" s="45">
        <v>299</v>
      </c>
      <c r="C131" s="116" t="s">
        <v>202</v>
      </c>
      <c r="D131" s="40" t="str">
        <f>_xll.BDP(C131,$D$10)</f>
        <v>EUR</v>
      </c>
      <c r="E131" s="40" t="s">
        <v>429</v>
      </c>
      <c r="F131" s="61">
        <f>_xll.BDP(C131,$F$10)</f>
        <v>55.66</v>
      </c>
      <c r="G131" s="61">
        <f>_xll.BDP(C131,$G$10)</f>
        <v>54.32</v>
      </c>
      <c r="H131" s="62">
        <f t="shared" si="74"/>
        <v>-1.3399999999999963</v>
      </c>
      <c r="I131" s="69">
        <f t="shared" si="75"/>
        <v>-2.4074739489759187</v>
      </c>
      <c r="J131" s="23">
        <v>-107000</v>
      </c>
      <c r="K131" s="45" t="str">
        <f>CONCATENATE(D804,D131, " Curncy")</f>
        <v>EUREUR Curncy</v>
      </c>
      <c r="L131" s="45">
        <f>IF(D131 = D804,1,_xll.BDP(K131,$L$10))</f>
        <v>1</v>
      </c>
      <c r="M131" s="63">
        <f>IF(D131 = D804,1,_xll.BDP(K131,$M$10)*L131)</f>
        <v>1</v>
      </c>
      <c r="N131" s="265">
        <f t="shared" si="76"/>
        <v>143379.99999999959</v>
      </c>
      <c r="O131" s="133">
        <f>N131 / AA740</f>
        <v>9.2590247056075132E-4</v>
      </c>
      <c r="P131" s="275">
        <f>N131 / AA804</f>
        <v>8.5208896924093575E-4</v>
      </c>
      <c r="Q131" s="64">
        <f t="shared" si="77"/>
        <v>-5812240</v>
      </c>
      <c r="R131" s="10">
        <f>Q131 / AA740*100</f>
        <v>-3.7533598657358329</v>
      </c>
      <c r="S131" s="10">
        <f>Q131 / AA804*100</f>
        <v>-3.4541397618781917</v>
      </c>
      <c r="T131" s="288">
        <f t="shared" si="78"/>
        <v>-3.7533598657358329</v>
      </c>
      <c r="U131" s="127">
        <f t="shared" si="79"/>
        <v>0</v>
      </c>
      <c r="V131" s="30">
        <f t="shared" si="80"/>
        <v>1</v>
      </c>
      <c r="W131" s="40">
        <v>0</v>
      </c>
      <c r="X131" s="40">
        <v>1</v>
      </c>
      <c r="Y131" s="119">
        <f t="shared" si="81"/>
        <v>9.2590247056075132E-4</v>
      </c>
      <c r="Z131" s="119">
        <f t="shared" si="82"/>
        <v>0</v>
      </c>
      <c r="AA131" s="168"/>
      <c r="AB131" s="150">
        <f>_xll.BDH(C131,$AB$10,$D$1,$D$1)</f>
        <v>55.62</v>
      </c>
      <c r="AC131" s="148">
        <f t="shared" si="83"/>
        <v>3.9999999999999147E-2</v>
      </c>
      <c r="AD131" s="137">
        <f t="shared" si="84"/>
        <v>7.1916576770944166E-2</v>
      </c>
      <c r="AE131" s="136">
        <v>-107000</v>
      </c>
      <c r="AF131" s="138">
        <f>IF(D131 = D804,1,_xll.BDP(K131,$AF$10)*L131)</f>
        <v>1</v>
      </c>
      <c r="AG131" s="160">
        <f>AC131*AE131*V131/AF131 / AI740</f>
        <v>-2.7706595353539111E-5</v>
      </c>
      <c r="AH131" s="160">
        <f>AC131*AE131*V131/AF131 / AI804</f>
        <v>-2.548923363139287E-5</v>
      </c>
      <c r="AI131" s="171"/>
      <c r="AJ131" s="162"/>
      <c r="AK131" s="144"/>
    </row>
    <row r="132" spans="1:37" s="40" customFormat="1" x14ac:dyDescent="0.2">
      <c r="B132" s="45">
        <v>3999</v>
      </c>
      <c r="C132" s="116" t="s">
        <v>201</v>
      </c>
      <c r="D132" s="40" t="str">
        <f>_xll.BDP(C132,$D$10)</f>
        <v>EUR</v>
      </c>
      <c r="E132" s="40" t="s">
        <v>428</v>
      </c>
      <c r="F132" s="61">
        <f>_xll.BDP(C132,$F$10)</f>
        <v>4.54</v>
      </c>
      <c r="G132" s="61">
        <f>_xll.BDP(C132,$G$10)</f>
        <v>4.4029999999999996</v>
      </c>
      <c r="H132" s="62">
        <f t="shared" si="74"/>
        <v>-0.13700000000000045</v>
      </c>
      <c r="I132" s="69">
        <f t="shared" si="75"/>
        <v>-3.0176211453744592</v>
      </c>
      <c r="J132" s="23">
        <v>-140000</v>
      </c>
      <c r="K132" s="45" t="str">
        <f>CONCATENATE(D804,D132, " Curncy")</f>
        <v>EUREUR Curncy</v>
      </c>
      <c r="L132" s="45">
        <f>IF(D132 = D804,1,_xll.BDP(K132,$L$10))</f>
        <v>1</v>
      </c>
      <c r="M132" s="63">
        <f>IF(D132 = D804,1,_xll.BDP(K132,$M$10)*L132)</f>
        <v>1</v>
      </c>
      <c r="N132" s="265">
        <f t="shared" si="76"/>
        <v>19180.000000000065</v>
      </c>
      <c r="O132" s="133">
        <f>N132 / AA740</f>
        <v>1.2385834415786946E-4</v>
      </c>
      <c r="P132" s="275">
        <f>N132 / AA804</f>
        <v>1.1398428253620625E-4</v>
      </c>
      <c r="Q132" s="64">
        <f t="shared" si="77"/>
        <v>-616419.99999999988</v>
      </c>
      <c r="R132" s="10">
        <f>Q132 / AA740*100</f>
        <v>-0.39806444476430453</v>
      </c>
      <c r="S132" s="10">
        <f>Q132 / AA804*100</f>
        <v>-0.366330508034244</v>
      </c>
      <c r="T132" s="288">
        <f t="shared" si="78"/>
        <v>-0.39806444476430453</v>
      </c>
      <c r="U132" s="127">
        <f t="shared" si="79"/>
        <v>0</v>
      </c>
      <c r="V132" s="30">
        <f t="shared" si="80"/>
        <v>1</v>
      </c>
      <c r="W132" s="40">
        <v>0</v>
      </c>
      <c r="X132" s="40">
        <v>1</v>
      </c>
      <c r="Y132" s="119">
        <f t="shared" si="81"/>
        <v>1.2385834415786946E-4</v>
      </c>
      <c r="Z132" s="119">
        <f t="shared" si="82"/>
        <v>0</v>
      </c>
      <c r="AA132" s="168"/>
      <c r="AB132" s="150">
        <f>_xll.BDH(C132,$AB$10,$D$1,$D$1)</f>
        <v>4.4169999999999998</v>
      </c>
      <c r="AC132" s="148">
        <f t="shared" si="83"/>
        <v>0.12300000000000022</v>
      </c>
      <c r="AD132" s="137">
        <f t="shared" si="84"/>
        <v>2.7846954946796521</v>
      </c>
      <c r="AE132" s="136">
        <v>-140000</v>
      </c>
      <c r="AF132" s="138">
        <f>IF(D132 = D804,1,_xll.BDP(K132,$AF$10)*L132)</f>
        <v>1</v>
      </c>
      <c r="AG132" s="160">
        <f>AC132*AE132*V132/AF132 / AI740</f>
        <v>-1.1147373177288654E-4</v>
      </c>
      <c r="AH132" s="160">
        <f>AC132*AE132*V132/AF132 / AI804</f>
        <v>-1.0255247736742881E-4</v>
      </c>
      <c r="AI132" s="171"/>
      <c r="AJ132" s="162"/>
      <c r="AK132" s="144"/>
    </row>
    <row r="133" spans="1:37" s="40" customFormat="1" ht="12" customHeight="1" x14ac:dyDescent="0.2">
      <c r="B133" s="45">
        <v>2098</v>
      </c>
      <c r="C133" s="116" t="s">
        <v>636</v>
      </c>
      <c r="D133" s="40" t="str">
        <f>_xll.BDP(C133,$D$10)</f>
        <v>EUR</v>
      </c>
      <c r="E133" s="40" t="s">
        <v>674</v>
      </c>
      <c r="F133" s="61">
        <f>_xll.BDP(C133,$F$10)</f>
        <v>18.824999999999999</v>
      </c>
      <c r="G133" s="61">
        <f>_xll.BDP(C133,$G$10)</f>
        <v>18.805</v>
      </c>
      <c r="H133" s="62">
        <f t="shared" si="74"/>
        <v>-1.9999999999999574E-2</v>
      </c>
      <c r="I133" s="69">
        <f t="shared" si="75"/>
        <v>-0.10624169986719562</v>
      </c>
      <c r="J133" s="23">
        <v>0</v>
      </c>
      <c r="K133" s="45" t="str">
        <f>CONCATENATE(D804,D133, " Curncy")</f>
        <v>EUREUR Curncy</v>
      </c>
      <c r="L133" s="45">
        <f>IF(D133 = D804,1,_xll.BDP(K133,$L$10))</f>
        <v>1</v>
      </c>
      <c r="M133" s="63">
        <f>IF(D133 = D804,1,_xll.BDP(K133,$M$10)*L133)</f>
        <v>1</v>
      </c>
      <c r="N133" s="265">
        <f t="shared" si="76"/>
        <v>0</v>
      </c>
      <c r="O133" s="133">
        <f>N133 / AA740</f>
        <v>0</v>
      </c>
      <c r="P133" s="275">
        <f>N133 / AA804</f>
        <v>0</v>
      </c>
      <c r="Q133" s="64">
        <f t="shared" si="77"/>
        <v>0</v>
      </c>
      <c r="R133" s="10">
        <f>Q133 / AA740*100</f>
        <v>0</v>
      </c>
      <c r="S133" s="10">
        <f>Q133 / AA804*100</f>
        <v>0</v>
      </c>
      <c r="T133" s="288">
        <f t="shared" si="78"/>
        <v>0</v>
      </c>
      <c r="U133" s="127">
        <f t="shared" si="79"/>
        <v>0</v>
      </c>
      <c r="V133" s="30">
        <f t="shared" si="80"/>
        <v>1</v>
      </c>
      <c r="W133" s="40">
        <v>0</v>
      </c>
      <c r="X133" s="40">
        <v>1</v>
      </c>
      <c r="Y133" s="119">
        <f t="shared" si="81"/>
        <v>0</v>
      </c>
      <c r="Z133" s="119">
        <f t="shared" si="82"/>
        <v>0</v>
      </c>
      <c r="AA133" s="168"/>
      <c r="AB133" s="150">
        <f>_xll.BDH(C133,$AB$10,$D$1,$D$1)</f>
        <v>19.655000000000001</v>
      </c>
      <c r="AC133" s="148">
        <f t="shared" si="83"/>
        <v>-0.83000000000000185</v>
      </c>
      <c r="AD133" s="137">
        <f t="shared" si="84"/>
        <v>-4.2228440600356238</v>
      </c>
      <c r="AE133" s="136">
        <v>0</v>
      </c>
      <c r="AF133" s="138">
        <f>IF(D133 = D804,1,_xll.BDP(K133,$AF$10)*L133)</f>
        <v>1</v>
      </c>
      <c r="AG133" s="160">
        <f>AC133*AE133*V133/AF133 / AI740</f>
        <v>0</v>
      </c>
      <c r="AH133" s="160">
        <f>AC133*AE133*V133/AF133 / AI804</f>
        <v>0</v>
      </c>
      <c r="AI133" s="171"/>
      <c r="AJ133" s="162"/>
      <c r="AK133" s="144"/>
    </row>
    <row r="134" spans="1:37" s="40" customFormat="1" x14ac:dyDescent="0.2">
      <c r="B134" s="45">
        <v>2055</v>
      </c>
      <c r="C134" s="116" t="s">
        <v>200</v>
      </c>
      <c r="D134" s="40" t="str">
        <f>_xll.BDP(C134,$D$10)</f>
        <v>EUR</v>
      </c>
      <c r="E134" s="40" t="s">
        <v>427</v>
      </c>
      <c r="F134" s="61">
        <f>_xll.BDP(C134,$F$10)</f>
        <v>79.260000000000005</v>
      </c>
      <c r="G134" s="61">
        <f>_xll.BDP(C134,$G$10)</f>
        <v>78.48</v>
      </c>
      <c r="H134" s="62">
        <f t="shared" si="74"/>
        <v>-0.78000000000000114</v>
      </c>
      <c r="I134" s="69">
        <f t="shared" si="75"/>
        <v>-0.98410295230885825</v>
      </c>
      <c r="J134" s="23">
        <v>-9000</v>
      </c>
      <c r="K134" s="45" t="str">
        <f>CONCATENATE(D804,D134, " Curncy")</f>
        <v>EUREUR Curncy</v>
      </c>
      <c r="L134" s="45">
        <f>IF(D134 = D804,1,_xll.BDP(K134,$L$10))</f>
        <v>1</v>
      </c>
      <c r="M134" s="63">
        <f>IF(D134 = D804,1,_xll.BDP(K134,$M$10)*L134)</f>
        <v>1</v>
      </c>
      <c r="N134" s="265">
        <f t="shared" si="76"/>
        <v>7020.00000000001</v>
      </c>
      <c r="O134" s="133">
        <f>N134 / AA740</f>
        <v>4.533292888364139E-5</v>
      </c>
      <c r="P134" s="275">
        <f>N134 / AA804</f>
        <v>4.1718960552876235E-5</v>
      </c>
      <c r="Q134" s="64">
        <f t="shared" si="77"/>
        <v>-706320</v>
      </c>
      <c r="R134" s="10">
        <f>Q134 / AA740*100</f>
        <v>-0.45611900753694501</v>
      </c>
      <c r="S134" s="10">
        <f>Q134 / AA804*100</f>
        <v>-0.41975692617816951</v>
      </c>
      <c r="T134" s="288">
        <f t="shared" si="78"/>
        <v>-0.45611900753694501</v>
      </c>
      <c r="U134" s="127">
        <f t="shared" si="79"/>
        <v>0</v>
      </c>
      <c r="V134" s="30">
        <f t="shared" si="80"/>
        <v>1</v>
      </c>
      <c r="W134" s="40">
        <v>0</v>
      </c>
      <c r="X134" s="40">
        <v>1</v>
      </c>
      <c r="Y134" s="119">
        <f t="shared" si="81"/>
        <v>4.533292888364139E-5</v>
      </c>
      <c r="Z134" s="119">
        <f t="shared" si="82"/>
        <v>0</v>
      </c>
      <c r="AA134" s="168"/>
      <c r="AB134" s="150">
        <f>_xll.BDH(C134,$AB$10,$D$1,$D$1)</f>
        <v>81.14</v>
      </c>
      <c r="AC134" s="148">
        <f t="shared" si="83"/>
        <v>-1.8799999999999955</v>
      </c>
      <c r="AD134" s="137">
        <f t="shared" si="84"/>
        <v>-2.3169829923588803</v>
      </c>
      <c r="AE134" s="136">
        <v>-9000</v>
      </c>
      <c r="AF134" s="138">
        <f>IF(D134 = D804,1,_xll.BDP(K134,$AF$10)*L134)</f>
        <v>1</v>
      </c>
      <c r="AG134" s="160">
        <f>AC134*AE134*V134/AF134 / AI740</f>
        <v>1.0953168069670341E-4</v>
      </c>
      <c r="AH134" s="160">
        <f>AC134*AE134*V134/AF134 / AI804</f>
        <v>1.0076584884186345E-4</v>
      </c>
      <c r="AI134" s="171"/>
      <c r="AJ134" s="162"/>
      <c r="AK134" s="144"/>
    </row>
    <row r="135" spans="1:37" s="40" customFormat="1" x14ac:dyDescent="0.2">
      <c r="B135" s="45">
        <v>3988</v>
      </c>
      <c r="C135" s="116" t="s">
        <v>199</v>
      </c>
      <c r="D135" s="40" t="str">
        <f>_xll.BDP(C135,$D$10)</f>
        <v>EUR</v>
      </c>
      <c r="E135" s="40" t="s">
        <v>426</v>
      </c>
      <c r="F135" s="61">
        <f>_xll.BDP(C135,$F$10)</f>
        <v>21.14</v>
      </c>
      <c r="G135" s="61">
        <f>_xll.BDP(C135,$G$10)</f>
        <v>21.05</v>
      </c>
      <c r="H135" s="62">
        <f t="shared" si="74"/>
        <v>-8.9999999999999858E-2</v>
      </c>
      <c r="I135" s="69">
        <f t="shared" si="75"/>
        <v>-0.42573320719016017</v>
      </c>
      <c r="J135" s="23">
        <v>112000</v>
      </c>
      <c r="K135" s="45" t="str">
        <f>CONCATENATE(D804,D135, " Curncy")</f>
        <v>EUREUR Curncy</v>
      </c>
      <c r="L135" s="45">
        <f>IF(D135 = D804,1,_xll.BDP(K135,$L$10))</f>
        <v>1</v>
      </c>
      <c r="M135" s="63">
        <f>IF(D135 = D804,1,_xll.BDP(K135,$M$10)*L135)</f>
        <v>1</v>
      </c>
      <c r="N135" s="265">
        <f t="shared" si="76"/>
        <v>-10079.999999999984</v>
      </c>
      <c r="O135" s="133">
        <f>N135 / AA740</f>
        <v>-6.5093436345741286E-5</v>
      </c>
      <c r="P135" s="275">
        <f>N135 / AA804</f>
        <v>-5.9904148486181082E-5</v>
      </c>
      <c r="Q135" s="64">
        <f t="shared" si="77"/>
        <v>2357600</v>
      </c>
      <c r="R135" s="10">
        <f>Q135 / AA740*100</f>
        <v>1.5224631500865069</v>
      </c>
      <c r="S135" s="10">
        <f>Q135 / AA804*100</f>
        <v>1.4010914729267931</v>
      </c>
      <c r="T135" s="288">
        <f t="shared" si="78"/>
        <v>0</v>
      </c>
      <c r="U135" s="127">
        <f t="shared" si="79"/>
        <v>1.5224631500865069</v>
      </c>
      <c r="V135" s="30">
        <f t="shared" si="80"/>
        <v>1</v>
      </c>
      <c r="W135" s="40">
        <v>0</v>
      </c>
      <c r="X135" s="40">
        <v>1</v>
      </c>
      <c r="Y135" s="119">
        <f t="shared" si="81"/>
        <v>0</v>
      </c>
      <c r="Z135" s="119">
        <f t="shared" si="82"/>
        <v>0</v>
      </c>
      <c r="AA135" s="168"/>
      <c r="AB135" s="150">
        <f>_xll.BDH(C135,$AB$10,$D$1,$D$1)</f>
        <v>20.99</v>
      </c>
      <c r="AC135" s="148">
        <f t="shared" si="83"/>
        <v>0.15000000000000213</v>
      </c>
      <c r="AD135" s="137">
        <f t="shared" si="84"/>
        <v>0.71462601238686108</v>
      </c>
      <c r="AE135" s="136">
        <v>112000</v>
      </c>
      <c r="AF135" s="138">
        <f>IF(D135 = D804,1,_xll.BDP(K135,$AF$10)*L135)</f>
        <v>1</v>
      </c>
      <c r="AG135" s="160">
        <f>AC135*AE135*V135/AF135 / AI740</f>
        <v>1.0875486026623215E-4</v>
      </c>
      <c r="AH135" s="160">
        <f>AC135*AE135*V135/AF135 / AI804</f>
        <v>1.0005119743163912E-4</v>
      </c>
      <c r="AI135" s="171"/>
      <c r="AJ135" s="162"/>
      <c r="AK135" s="144"/>
    </row>
    <row r="136" spans="1:37" s="40" customFormat="1" x14ac:dyDescent="0.2">
      <c r="A136" s="42" t="s">
        <v>297</v>
      </c>
      <c r="B136" s="58"/>
      <c r="C136" s="44"/>
      <c r="D136" s="42"/>
      <c r="E136" s="44" t="s">
        <v>198</v>
      </c>
      <c r="F136" s="65"/>
      <c r="G136" s="65"/>
      <c r="H136" s="66"/>
      <c r="I136" s="70"/>
      <c r="J136" s="37"/>
      <c r="K136" s="46"/>
      <c r="L136" s="46"/>
      <c r="M136" s="67"/>
      <c r="N136" s="267">
        <f t="shared" ref="N136:U136" si="85" xml:space="preserve"> SUM(N78:N135)</f>
        <v>186957.19999999899</v>
      </c>
      <c r="O136" s="227">
        <f t="shared" si="85"/>
        <v>1.2073101783311485E-3</v>
      </c>
      <c r="P136" s="276">
        <f t="shared" si="85"/>
        <v>1.1110626854524415E-3</v>
      </c>
      <c r="Q136" s="233">
        <f t="shared" si="85"/>
        <v>-10909399.199999999</v>
      </c>
      <c r="R136" s="38">
        <f t="shared" si="85"/>
        <v>-7.0449432777329566</v>
      </c>
      <c r="S136" s="234">
        <f t="shared" si="85"/>
        <v>-6.4833161663871648</v>
      </c>
      <c r="T136" s="289">
        <f t="shared" si="85"/>
        <v>-10.529825523568068</v>
      </c>
      <c r="U136" s="128">
        <f t="shared" si="85"/>
        <v>3.4848822458351094</v>
      </c>
      <c r="V136" s="35"/>
      <c r="W136" s="42"/>
      <c r="X136" s="42"/>
      <c r="Y136" s="120">
        <f xml:space="preserve"> SUM(Y78:Y135)</f>
        <v>1.5348541506480322E-3</v>
      </c>
      <c r="Z136" s="120">
        <f xml:space="preserve"> SUM(Z78:Z135)</f>
        <v>0</v>
      </c>
      <c r="AA136" s="180"/>
      <c r="AB136" s="140"/>
      <c r="AC136" s="149"/>
      <c r="AD136" s="139"/>
      <c r="AE136" s="140"/>
      <c r="AF136" s="145"/>
      <c r="AG136" s="161">
        <f xml:space="preserve"> SUM(AG78:AG135)</f>
        <v>2.2272555184280158E-3</v>
      </c>
      <c r="AH136" s="236">
        <f xml:space="preserve"> SUM(AH78:AH135)</f>
        <v>2.0490080264866997E-3</v>
      </c>
      <c r="AI136" s="181"/>
      <c r="AJ136" s="162"/>
      <c r="AK136" s="144"/>
    </row>
    <row r="137" spans="1:37" s="40" customFormat="1" x14ac:dyDescent="0.2">
      <c r="B137" s="45"/>
      <c r="C137" s="116"/>
      <c r="F137" s="61"/>
      <c r="G137" s="61"/>
      <c r="H137" s="62"/>
      <c r="I137" s="69"/>
      <c r="J137" s="23"/>
      <c r="K137" s="45"/>
      <c r="L137" s="45"/>
      <c r="M137" s="63"/>
      <c r="N137" s="265"/>
      <c r="O137" s="133"/>
      <c r="P137" s="275"/>
      <c r="Q137" s="64"/>
      <c r="R137" s="10"/>
      <c r="S137" s="10"/>
      <c r="T137" s="288"/>
      <c r="U137" s="127"/>
      <c r="V137" s="30"/>
      <c r="Y137" s="119"/>
      <c r="Z137" s="119"/>
      <c r="AA137" s="168"/>
      <c r="AB137" s="150"/>
      <c r="AC137" s="148"/>
      <c r="AD137" s="137"/>
      <c r="AE137" s="136"/>
      <c r="AF137" s="138"/>
      <c r="AG137" s="160"/>
      <c r="AH137" s="160"/>
      <c r="AI137" s="171"/>
      <c r="AJ137" s="162"/>
      <c r="AK137" s="144"/>
    </row>
    <row r="138" spans="1:37" s="40" customFormat="1" x14ac:dyDescent="0.2">
      <c r="B138" s="45"/>
      <c r="C138" s="116" t="s">
        <v>675</v>
      </c>
      <c r="D138" s="40" t="str">
        <f>_xll.BDP(C138,$D$10)</f>
        <v>EUR</v>
      </c>
      <c r="E138" s="40" t="str">
        <f>_xll.BDP(C138,$E$10)</f>
        <v>DAX INDEX FUTURE  Jun18</v>
      </c>
      <c r="F138" s="61">
        <f>_xll.BDP(C138,$F$10)</f>
        <v>12087</v>
      </c>
      <c r="G138" s="61">
        <f>_xll.BDP(C138,$G$10)</f>
        <v>11915</v>
      </c>
      <c r="H138" s="62">
        <f t="shared" ref="H138:H183" si="86">IF(OR(G138="#N/A N/A",F138="#N/A N/A"),0,  G138 - F138)</f>
        <v>-172</v>
      </c>
      <c r="I138" s="69">
        <f t="shared" ref="I138:I183" si="87">IF(OR(F138=0,F138="#N/A N/A"),0,H138 / F138*100)</f>
        <v>-1.4230164639695542</v>
      </c>
      <c r="J138" s="23">
        <v>0</v>
      </c>
      <c r="K138" s="45" t="str">
        <f>CONCATENATE(D804,D138, " Curncy")</f>
        <v>EUREUR Curncy</v>
      </c>
      <c r="L138" s="45">
        <f>IF(D138 = D804,1,_xll.BDP(K138,$L$10))</f>
        <v>1</v>
      </c>
      <c r="M138" s="63">
        <f>IF(D138 = D804,1,_xll.BDP(K138,$M$10)*L138)</f>
        <v>1</v>
      </c>
      <c r="N138" s="265">
        <f t="shared" ref="N138:N183" si="88">H138*J138*V138/M138</f>
        <v>0</v>
      </c>
      <c r="O138" s="133">
        <f>N138 / AA740</f>
        <v>0</v>
      </c>
      <c r="P138" s="275">
        <f>N138 / AA804</f>
        <v>0</v>
      </c>
      <c r="Q138" s="64">
        <f t="shared" ref="Q138:Q183" si="89">G138*J138*V138/M138</f>
        <v>0</v>
      </c>
      <c r="R138" s="10">
        <f>Q138 / AA740*100</f>
        <v>0</v>
      </c>
      <c r="S138" s="10">
        <f>Q138 / AA804*100</f>
        <v>0</v>
      </c>
      <c r="T138" s="288">
        <f t="shared" ref="T138:T183" si="90">IF(R138&lt;0,R138,0)</f>
        <v>0</v>
      </c>
      <c r="U138" s="127">
        <f t="shared" ref="U138:U183" si="91">IF(R138&gt;0,R138,0)</f>
        <v>0</v>
      </c>
      <c r="V138" s="30">
        <f t="shared" ref="V138:V183" si="92">IF(EXACT(D138,UPPER(D138)),1,0.01)/X138</f>
        <v>1</v>
      </c>
      <c r="W138" s="40">
        <v>3</v>
      </c>
      <c r="X138" s="40">
        <v>1</v>
      </c>
      <c r="Y138" s="119">
        <f t="shared" ref="Y138:Y183" si="93">IF(AND(R138&lt;0,O138&gt;0),O138,0)</f>
        <v>0</v>
      </c>
      <c r="Z138" s="119">
        <f t="shared" ref="Z138:Z183" si="94">IF(AND(R138&gt;0,O138&gt;0),O138,0)</f>
        <v>0</v>
      </c>
      <c r="AA138" s="168"/>
      <c r="AB138" s="150">
        <f>_xll.BDH(C138,$AB$10,$D$1,$D$1)</f>
        <v>12375</v>
      </c>
      <c r="AC138" s="148">
        <f t="shared" ref="AC138:AC183" si="95">IF(OR(F138="#N/A N/A",AB138="#N/A N/A"),0,  F138 - AB138)</f>
        <v>-288</v>
      </c>
      <c r="AD138" s="137">
        <f t="shared" ref="AD138:AD183" si="96">IF(OR(AB138=0,AB138="#N/A N/A"),0,AC138 / AB138*100)</f>
        <v>-2.3272727272727272</v>
      </c>
      <c r="AE138" s="136">
        <v>0</v>
      </c>
      <c r="AF138" s="138">
        <f>IF(D138 = D804,1,_xll.BDP(K138,$AF$10)*L138)</f>
        <v>1</v>
      </c>
      <c r="AG138" s="160">
        <f>AC138*AE138*V138/AF138 / AI740</f>
        <v>0</v>
      </c>
      <c r="AH138" s="160">
        <f>AC138*AE138*V138/AF138 / AI804</f>
        <v>0</v>
      </c>
      <c r="AI138" s="171"/>
      <c r="AJ138" s="162"/>
      <c r="AK138" s="144"/>
    </row>
    <row r="139" spans="1:37" s="40" customFormat="1" ht="12" customHeight="1" x14ac:dyDescent="0.2">
      <c r="B139" s="45">
        <v>2245</v>
      </c>
      <c r="C139" s="116" t="s">
        <v>719</v>
      </c>
      <c r="D139" s="40" t="str">
        <f>_xll.BDP(C139,$D$10)</f>
        <v>EUR</v>
      </c>
      <c r="E139" s="40" t="s">
        <v>752</v>
      </c>
      <c r="F139" s="61">
        <f>_xll.BDP(C139,$F$10)</f>
        <v>197</v>
      </c>
      <c r="G139" s="61">
        <f>_xll.BDP(C139,$G$10)</f>
        <v>195.6</v>
      </c>
      <c r="H139" s="62">
        <f t="shared" si="86"/>
        <v>-1.4000000000000057</v>
      </c>
      <c r="I139" s="69">
        <f t="shared" si="87"/>
        <v>-0.71065989847716027</v>
      </c>
      <c r="J139" s="23">
        <v>0</v>
      </c>
      <c r="K139" s="45" t="str">
        <f>CONCATENATE(D804,D139, " Curncy")</f>
        <v>EUREUR Curncy</v>
      </c>
      <c r="L139" s="45">
        <f>IF(D139 = D804,1,_xll.BDP(K139,$L$10))</f>
        <v>1</v>
      </c>
      <c r="M139" s="63">
        <f>IF(D139 = D804,1,_xll.BDP(K139,$M$10)*L139)</f>
        <v>1</v>
      </c>
      <c r="N139" s="265">
        <f t="shared" si="88"/>
        <v>0</v>
      </c>
      <c r="O139" s="133">
        <f>N139 / AA740</f>
        <v>0</v>
      </c>
      <c r="P139" s="275">
        <f>N139 / AA804</f>
        <v>0</v>
      </c>
      <c r="Q139" s="64">
        <f t="shared" si="89"/>
        <v>0</v>
      </c>
      <c r="R139" s="10">
        <f>Q139 / AA740*100</f>
        <v>0</v>
      </c>
      <c r="S139" s="10">
        <f>Q139 / AA804*100</f>
        <v>0</v>
      </c>
      <c r="T139" s="288">
        <f t="shared" si="90"/>
        <v>0</v>
      </c>
      <c r="U139" s="127">
        <f t="shared" si="91"/>
        <v>0</v>
      </c>
      <c r="V139" s="30">
        <f t="shared" si="92"/>
        <v>1</v>
      </c>
      <c r="W139" s="40">
        <v>0</v>
      </c>
      <c r="X139" s="40">
        <v>1</v>
      </c>
      <c r="Y139" s="119">
        <f t="shared" si="93"/>
        <v>0</v>
      </c>
      <c r="Z139" s="119">
        <f t="shared" si="94"/>
        <v>0</v>
      </c>
      <c r="AA139" s="168"/>
      <c r="AB139" s="150">
        <f>_xll.BDH(C139,$AB$10,$D$1,$D$1)</f>
        <v>175.2</v>
      </c>
      <c r="AC139" s="148">
        <f t="shared" si="95"/>
        <v>21.800000000000011</v>
      </c>
      <c r="AD139" s="137">
        <f t="shared" si="96"/>
        <v>12.442922374429232</v>
      </c>
      <c r="AE139" s="136">
        <v>0</v>
      </c>
      <c r="AF139" s="138">
        <f>IF(D139 = D804,1,_xll.BDP(K139,$AF$10)*L139)</f>
        <v>1</v>
      </c>
      <c r="AG139" s="160">
        <f>AC139*AE139*V139/AF139 / AI740</f>
        <v>0</v>
      </c>
      <c r="AH139" s="160">
        <f>AC139*AE139*V139/AF139 / AI804</f>
        <v>0</v>
      </c>
      <c r="AI139" s="171"/>
      <c r="AJ139" s="162"/>
      <c r="AK139" s="144"/>
    </row>
    <row r="140" spans="1:37" s="40" customFormat="1" ht="12" customHeight="1" x14ac:dyDescent="0.2">
      <c r="B140" s="45">
        <v>1694</v>
      </c>
      <c r="C140" s="116" t="s">
        <v>720</v>
      </c>
      <c r="D140" s="40" t="str">
        <f>_xll.BDP(C140,$D$10)</f>
        <v>EUR</v>
      </c>
      <c r="E140" s="40" t="s">
        <v>1393</v>
      </c>
      <c r="F140" s="61">
        <f>_xll.BDP(C140,$F$10)</f>
        <v>4.1099999999999998E-2</v>
      </c>
      <c r="G140" s="61">
        <f>_xll.BDP(C140,$G$10)</f>
        <v>4.0500000000000001E-2</v>
      </c>
      <c r="H140" s="62">
        <f t="shared" si="86"/>
        <v>-5.9999999999999637E-4</v>
      </c>
      <c r="I140" s="69">
        <f t="shared" si="87"/>
        <v>-1.4598540145985315</v>
      </c>
      <c r="J140" s="23">
        <v>0</v>
      </c>
      <c r="K140" s="45" t="str">
        <f>CONCATENATE(D804,D140, " Curncy")</f>
        <v>EUREUR Curncy</v>
      </c>
      <c r="L140" s="45">
        <f>IF(D140 = D804,1,_xll.BDP(K140,$L$10))</f>
        <v>1</v>
      </c>
      <c r="M140" s="63">
        <f>IF(D140 = D804,1,_xll.BDP(K140,$M$10)*L140)</f>
        <v>1</v>
      </c>
      <c r="N140" s="265">
        <f t="shared" si="88"/>
        <v>0</v>
      </c>
      <c r="O140" s="133">
        <f>N140 / AA740</f>
        <v>0</v>
      </c>
      <c r="P140" s="275">
        <f>N140 / AA804</f>
        <v>0</v>
      </c>
      <c r="Q140" s="64">
        <f t="shared" si="89"/>
        <v>0</v>
      </c>
      <c r="R140" s="10">
        <f>Q140 / AA740*100</f>
        <v>0</v>
      </c>
      <c r="S140" s="10">
        <f>Q140 / AA804*100</f>
        <v>0</v>
      </c>
      <c r="T140" s="288">
        <f t="shared" si="90"/>
        <v>0</v>
      </c>
      <c r="U140" s="127">
        <f t="shared" si="91"/>
        <v>0</v>
      </c>
      <c r="V140" s="30">
        <f t="shared" si="92"/>
        <v>1</v>
      </c>
      <c r="W140" s="40">
        <v>0</v>
      </c>
      <c r="X140" s="40">
        <v>1</v>
      </c>
      <c r="Y140" s="119">
        <f t="shared" si="93"/>
        <v>0</v>
      </c>
      <c r="Z140" s="119">
        <f t="shared" si="94"/>
        <v>0</v>
      </c>
      <c r="AA140" s="168"/>
      <c r="AB140" s="150">
        <f>_xll.BDH(C140,$AB$10,$D$1,$D$1)</f>
        <v>4.2000000000000003E-2</v>
      </c>
      <c r="AC140" s="148">
        <f t="shared" si="95"/>
        <v>-9.0000000000000496E-4</v>
      </c>
      <c r="AD140" s="137">
        <f t="shared" si="96"/>
        <v>-2.1428571428571548</v>
      </c>
      <c r="AE140" s="136">
        <v>0</v>
      </c>
      <c r="AF140" s="138">
        <f>IF(D140 = D804,1,_xll.BDP(K140,$AF$10)*L140)</f>
        <v>1</v>
      </c>
      <c r="AG140" s="160">
        <f>AC140*AE140*V140/AF140 / AI740</f>
        <v>0</v>
      </c>
      <c r="AH140" s="160">
        <f>AC140*AE140*V140/AF140 / AI804</f>
        <v>0</v>
      </c>
      <c r="AI140" s="171"/>
      <c r="AJ140" s="162"/>
      <c r="AK140" s="144"/>
    </row>
    <row r="141" spans="1:37" s="40" customFormat="1" ht="12" customHeight="1" x14ac:dyDescent="0.2">
      <c r="B141" s="45">
        <v>2756</v>
      </c>
      <c r="C141" s="116" t="s">
        <v>721</v>
      </c>
      <c r="D141" s="40" t="str">
        <f>_xll.BDP(C141,$D$10)</f>
        <v>EUR</v>
      </c>
      <c r="E141" s="40" t="s">
        <v>753</v>
      </c>
      <c r="F141" s="61">
        <f>_xll.BDP(C141,$F$10)</f>
        <v>17.489999999999998</v>
      </c>
      <c r="G141" s="61">
        <f>_xll.BDP(C141,$G$10)</f>
        <v>17.135000000000002</v>
      </c>
      <c r="H141" s="62">
        <f t="shared" si="86"/>
        <v>-0.35499999999999687</v>
      </c>
      <c r="I141" s="69">
        <f t="shared" si="87"/>
        <v>-2.0297312750142762</v>
      </c>
      <c r="J141" s="23">
        <v>0</v>
      </c>
      <c r="K141" s="45" t="str">
        <f>CONCATENATE(D804,D141, " Curncy")</f>
        <v>EUREUR Curncy</v>
      </c>
      <c r="L141" s="45">
        <f>IF(D141 = D804,1,_xll.BDP(K141,$L$10))</f>
        <v>1</v>
      </c>
      <c r="M141" s="63">
        <f>IF(D141 = D804,1,_xll.BDP(K141,$M$10)*L141)</f>
        <v>1</v>
      </c>
      <c r="N141" s="265">
        <f t="shared" si="88"/>
        <v>0</v>
      </c>
      <c r="O141" s="133">
        <f>N141 / AA740</f>
        <v>0</v>
      </c>
      <c r="P141" s="275">
        <f>N141 / AA804</f>
        <v>0</v>
      </c>
      <c r="Q141" s="64">
        <f t="shared" si="89"/>
        <v>0</v>
      </c>
      <c r="R141" s="10">
        <f>Q141 / AA740*100</f>
        <v>0</v>
      </c>
      <c r="S141" s="10">
        <f>Q141 / AA804*100</f>
        <v>0</v>
      </c>
      <c r="T141" s="288">
        <f t="shared" si="90"/>
        <v>0</v>
      </c>
      <c r="U141" s="127">
        <f t="shared" si="91"/>
        <v>0</v>
      </c>
      <c r="V141" s="30">
        <f t="shared" si="92"/>
        <v>1</v>
      </c>
      <c r="W141" s="40">
        <v>0</v>
      </c>
      <c r="X141" s="40">
        <v>1</v>
      </c>
      <c r="Y141" s="119">
        <f t="shared" si="93"/>
        <v>0</v>
      </c>
      <c r="Z141" s="119">
        <f t="shared" si="94"/>
        <v>0</v>
      </c>
      <c r="AA141" s="168"/>
      <c r="AB141" s="150">
        <f>_xll.BDH(C141,$AB$10,$D$1,$D$1)</f>
        <v>16.745000000000001</v>
      </c>
      <c r="AC141" s="148">
        <f t="shared" si="95"/>
        <v>0.74499999999999744</v>
      </c>
      <c r="AD141" s="137">
        <f t="shared" si="96"/>
        <v>4.4490892803821884</v>
      </c>
      <c r="AE141" s="136">
        <v>0</v>
      </c>
      <c r="AF141" s="138">
        <f>IF(D141 = D804,1,_xll.BDP(K141,$AF$10)*L141)</f>
        <v>1</v>
      </c>
      <c r="AG141" s="160">
        <f>AC141*AE141*V141/AF141 / AI740</f>
        <v>0</v>
      </c>
      <c r="AH141" s="160">
        <f>AC141*AE141*V141/AF141 / AI804</f>
        <v>0</v>
      </c>
      <c r="AI141" s="171"/>
      <c r="AJ141" s="162"/>
      <c r="AK141" s="144"/>
    </row>
    <row r="142" spans="1:37" s="40" customFormat="1" ht="12" customHeight="1" x14ac:dyDescent="0.2">
      <c r="B142" s="45">
        <v>282</v>
      </c>
      <c r="C142" s="116" t="s">
        <v>722</v>
      </c>
      <c r="D142" s="40" t="str">
        <f>_xll.BDP(C142,$D$10)</f>
        <v>EUR</v>
      </c>
      <c r="E142" s="40" t="s">
        <v>754</v>
      </c>
      <c r="F142" s="61">
        <f>_xll.BDP(C142,$F$10)</f>
        <v>184.92</v>
      </c>
      <c r="G142" s="61">
        <f>_xll.BDP(C142,$G$10)</f>
        <v>180.36</v>
      </c>
      <c r="H142" s="62">
        <f t="shared" si="86"/>
        <v>-4.5599999999999739</v>
      </c>
      <c r="I142" s="69">
        <f t="shared" si="87"/>
        <v>-2.4659312134977145</v>
      </c>
      <c r="J142" s="23">
        <v>0</v>
      </c>
      <c r="K142" s="45" t="str">
        <f>CONCATENATE(D804,D142, " Curncy")</f>
        <v>EUREUR Curncy</v>
      </c>
      <c r="L142" s="45">
        <f>IF(D142 = D804,1,_xll.BDP(K142,$L$10))</f>
        <v>1</v>
      </c>
      <c r="M142" s="63">
        <f>IF(D142 = D804,1,_xll.BDP(K142,$M$10)*L142)</f>
        <v>1</v>
      </c>
      <c r="N142" s="265">
        <f t="shared" si="88"/>
        <v>0</v>
      </c>
      <c r="O142" s="133">
        <f>N142 / AA740</f>
        <v>0</v>
      </c>
      <c r="P142" s="275">
        <f>N142 / AA804</f>
        <v>0</v>
      </c>
      <c r="Q142" s="64">
        <f t="shared" si="89"/>
        <v>0</v>
      </c>
      <c r="R142" s="10">
        <f>Q142 / AA740*100</f>
        <v>0</v>
      </c>
      <c r="S142" s="10">
        <f>Q142 / AA804*100</f>
        <v>0</v>
      </c>
      <c r="T142" s="288">
        <f t="shared" si="90"/>
        <v>0</v>
      </c>
      <c r="U142" s="127">
        <f t="shared" si="91"/>
        <v>0</v>
      </c>
      <c r="V142" s="30">
        <f t="shared" si="92"/>
        <v>1</v>
      </c>
      <c r="W142" s="40">
        <v>0</v>
      </c>
      <c r="X142" s="40">
        <v>1</v>
      </c>
      <c r="Y142" s="119">
        <f t="shared" si="93"/>
        <v>0</v>
      </c>
      <c r="Z142" s="119">
        <f t="shared" si="94"/>
        <v>0</v>
      </c>
      <c r="AA142" s="168"/>
      <c r="AB142" s="150">
        <f>_xll.BDH(C142,$AB$10,$D$1,$D$1)</f>
        <v>189.9</v>
      </c>
      <c r="AC142" s="148">
        <f t="shared" si="95"/>
        <v>-4.9800000000000182</v>
      </c>
      <c r="AD142" s="137">
        <f t="shared" si="96"/>
        <v>-2.6224328593996935</v>
      </c>
      <c r="AE142" s="136">
        <v>0</v>
      </c>
      <c r="AF142" s="138">
        <f>IF(D142 = D804,1,_xll.BDP(K142,$AF$10)*L142)</f>
        <v>1</v>
      </c>
      <c r="AG142" s="160">
        <f>AC142*AE142*V142/AF142 / AI740</f>
        <v>0</v>
      </c>
      <c r="AH142" s="160">
        <f>AC142*AE142*V142/AF142 / AI804</f>
        <v>0</v>
      </c>
      <c r="AI142" s="171"/>
      <c r="AJ142" s="162"/>
      <c r="AK142" s="144"/>
    </row>
    <row r="143" spans="1:37" s="40" customFormat="1" x14ac:dyDescent="0.2">
      <c r="B143" s="45">
        <v>13</v>
      </c>
      <c r="C143" s="116" t="s">
        <v>197</v>
      </c>
      <c r="D143" s="40" t="str">
        <f>_xll.BDP(C143,$D$10)</f>
        <v>EUR</v>
      </c>
      <c r="E143" s="40" t="s">
        <v>467</v>
      </c>
      <c r="F143" s="61">
        <f>_xll.BDP(C143,$F$10)</f>
        <v>3.68</v>
      </c>
      <c r="G143" s="61">
        <f>_xll.BDP(C143,$G$10)</f>
        <v>3.64</v>
      </c>
      <c r="H143" s="62">
        <f t="shared" si="86"/>
        <v>-4.0000000000000036E-2</v>
      </c>
      <c r="I143" s="69">
        <f t="shared" si="87"/>
        <v>-1.0869565217391313</v>
      </c>
      <c r="J143" s="23">
        <v>39365</v>
      </c>
      <c r="K143" s="45" t="str">
        <f>CONCATENATE(D804,D143, " Curncy")</f>
        <v>EUREUR Curncy</v>
      </c>
      <c r="L143" s="45">
        <f>IF(D143 = D804,1,_xll.BDP(K143,$L$10))</f>
        <v>1</v>
      </c>
      <c r="M143" s="63">
        <f>IF(D143 = D804,1,_xll.BDP(K143,$M$10)*L143)</f>
        <v>1</v>
      </c>
      <c r="N143" s="265">
        <f t="shared" si="88"/>
        <v>-1574.6000000000015</v>
      </c>
      <c r="O143" s="133">
        <f>N143 / AA740</f>
        <v>-1.0168266356151239E-5</v>
      </c>
      <c r="P143" s="275">
        <f>N143 / AA804</f>
        <v>-9.3576460522163667E-6</v>
      </c>
      <c r="Q143" s="64">
        <f t="shared" si="89"/>
        <v>143288.6</v>
      </c>
      <c r="R143" s="10">
        <f>Q143 / AA740*100</f>
        <v>9.2531223840976187E-2</v>
      </c>
      <c r="S143" s="10">
        <f>Q143 / AA804*100</f>
        <v>8.5154579075168851E-2</v>
      </c>
      <c r="T143" s="288">
        <f t="shared" si="90"/>
        <v>0</v>
      </c>
      <c r="U143" s="127">
        <f t="shared" si="91"/>
        <v>9.2531223840976187E-2</v>
      </c>
      <c r="V143" s="30">
        <f t="shared" si="92"/>
        <v>1</v>
      </c>
      <c r="W143" s="40">
        <v>0</v>
      </c>
      <c r="X143" s="40">
        <v>1</v>
      </c>
      <c r="Y143" s="119">
        <f t="shared" si="93"/>
        <v>0</v>
      </c>
      <c r="Z143" s="119">
        <f t="shared" si="94"/>
        <v>0</v>
      </c>
      <c r="AA143" s="168"/>
      <c r="AB143" s="150">
        <f>_xll.BDH(C143,$AB$10,$D$1,$D$1)</f>
        <v>3.68</v>
      </c>
      <c r="AC143" s="148">
        <f t="shared" si="95"/>
        <v>0</v>
      </c>
      <c r="AD143" s="137">
        <f t="shared" si="96"/>
        <v>0</v>
      </c>
      <c r="AE143" s="136">
        <v>39365</v>
      </c>
      <c r="AF143" s="138">
        <f>IF(D143 = D804,1,_xll.BDP(K143,$AF$10)*L143)</f>
        <v>1</v>
      </c>
      <c r="AG143" s="160">
        <f>AC143*AE143*V143/AF143 / AI740</f>
        <v>0</v>
      </c>
      <c r="AH143" s="160">
        <f>AC143*AE143*V143/AF143 / AI804</f>
        <v>0</v>
      </c>
      <c r="AI143" s="171"/>
      <c r="AJ143" s="162"/>
      <c r="AK143" s="144"/>
    </row>
    <row r="144" spans="1:37" s="40" customFormat="1" ht="12" customHeight="1" x14ac:dyDescent="0.2">
      <c r="B144" s="45">
        <v>2257</v>
      </c>
      <c r="C144" s="116" t="s">
        <v>723</v>
      </c>
      <c r="D144" s="40" t="str">
        <f>_xll.BDP(C144,$D$10)</f>
        <v>EUR</v>
      </c>
      <c r="E144" s="40" t="s">
        <v>755</v>
      </c>
      <c r="F144" s="61">
        <f>_xll.BDP(C144,$F$10)</f>
        <v>82.51</v>
      </c>
      <c r="G144" s="61">
        <f>_xll.BDP(C144,$G$10)</f>
        <v>81.069999999999993</v>
      </c>
      <c r="H144" s="62">
        <f t="shared" si="86"/>
        <v>-1.4400000000000119</v>
      </c>
      <c r="I144" s="69">
        <f t="shared" si="87"/>
        <v>-1.7452430008483966</v>
      </c>
      <c r="J144" s="23">
        <v>0</v>
      </c>
      <c r="K144" s="45" t="str">
        <f>CONCATENATE(D804,D144, " Curncy")</f>
        <v>EUREUR Curncy</v>
      </c>
      <c r="L144" s="45">
        <f>IF(D144 = D804,1,_xll.BDP(K144,$L$10))</f>
        <v>1</v>
      </c>
      <c r="M144" s="63">
        <f>IF(D144 = D804,1,_xll.BDP(K144,$M$10)*L144)</f>
        <v>1</v>
      </c>
      <c r="N144" s="265">
        <f t="shared" si="88"/>
        <v>0</v>
      </c>
      <c r="O144" s="133">
        <f>N144 / AA740</f>
        <v>0</v>
      </c>
      <c r="P144" s="275">
        <f>N144 / AA804</f>
        <v>0</v>
      </c>
      <c r="Q144" s="64">
        <f t="shared" si="89"/>
        <v>0</v>
      </c>
      <c r="R144" s="10">
        <f>Q144 / AA740*100</f>
        <v>0</v>
      </c>
      <c r="S144" s="10">
        <f>Q144 / AA804*100</f>
        <v>0</v>
      </c>
      <c r="T144" s="288">
        <f t="shared" si="90"/>
        <v>0</v>
      </c>
      <c r="U144" s="127">
        <f t="shared" si="91"/>
        <v>0</v>
      </c>
      <c r="V144" s="30">
        <f t="shared" si="92"/>
        <v>1</v>
      </c>
      <c r="W144" s="40">
        <v>0</v>
      </c>
      <c r="X144" s="40">
        <v>1</v>
      </c>
      <c r="Y144" s="119">
        <f t="shared" si="93"/>
        <v>0</v>
      </c>
      <c r="Z144" s="119">
        <f t="shared" si="94"/>
        <v>0</v>
      </c>
      <c r="AA144" s="168"/>
      <c r="AB144" s="150">
        <f>_xll.BDH(C144,$AB$10,$D$1,$D$1)</f>
        <v>85.32</v>
      </c>
      <c r="AC144" s="148">
        <f t="shared" si="95"/>
        <v>-2.8099999999999881</v>
      </c>
      <c r="AD144" s="137">
        <f t="shared" si="96"/>
        <v>-3.2934833567744821</v>
      </c>
      <c r="AE144" s="136">
        <v>0</v>
      </c>
      <c r="AF144" s="138">
        <f>IF(D144 = D804,1,_xll.BDP(K144,$AF$10)*L144)</f>
        <v>1</v>
      </c>
      <c r="AG144" s="160">
        <f>AC144*AE144*V144/AF144 / AI740</f>
        <v>0</v>
      </c>
      <c r="AH144" s="160">
        <f>AC144*AE144*V144/AF144 / AI804</f>
        <v>0</v>
      </c>
      <c r="AI144" s="171"/>
      <c r="AJ144" s="162"/>
      <c r="AK144" s="144"/>
    </row>
    <row r="145" spans="2:37" s="40" customFormat="1" ht="12" customHeight="1" x14ac:dyDescent="0.2">
      <c r="B145" s="45">
        <v>1514</v>
      </c>
      <c r="C145" s="116" t="s">
        <v>725</v>
      </c>
      <c r="D145" s="40" t="str">
        <f>_xll.BDP(C145,$D$10)</f>
        <v>EUR</v>
      </c>
      <c r="E145" s="40" t="s">
        <v>757</v>
      </c>
      <c r="F145" s="61">
        <f>_xll.BDP(C145,$F$10)</f>
        <v>93.03</v>
      </c>
      <c r="G145" s="61">
        <f>_xll.BDP(C145,$G$10)</f>
        <v>90.35</v>
      </c>
      <c r="H145" s="62">
        <f t="shared" si="86"/>
        <v>-2.6800000000000068</v>
      </c>
      <c r="I145" s="69">
        <f t="shared" si="87"/>
        <v>-2.8807911426421655</v>
      </c>
      <c r="J145" s="23">
        <v>0</v>
      </c>
      <c r="K145" s="45" t="str">
        <f>CONCATENATE(D804,D145, " Curncy")</f>
        <v>EUREUR Curncy</v>
      </c>
      <c r="L145" s="45">
        <f>IF(D145 = D804,1,_xll.BDP(K145,$L$10))</f>
        <v>1</v>
      </c>
      <c r="M145" s="63">
        <f>IF(D145 = D804,1,_xll.BDP(K145,$M$10)*L145)</f>
        <v>1</v>
      </c>
      <c r="N145" s="265">
        <f t="shared" si="88"/>
        <v>0</v>
      </c>
      <c r="O145" s="133">
        <f>N145 / AA740</f>
        <v>0</v>
      </c>
      <c r="P145" s="275">
        <f>N145 / AA804</f>
        <v>0</v>
      </c>
      <c r="Q145" s="64">
        <f t="shared" si="89"/>
        <v>0</v>
      </c>
      <c r="R145" s="10">
        <f>Q145 / AA740*100</f>
        <v>0</v>
      </c>
      <c r="S145" s="10">
        <f>Q145 / AA804*100</f>
        <v>0</v>
      </c>
      <c r="T145" s="288">
        <f t="shared" si="90"/>
        <v>0</v>
      </c>
      <c r="U145" s="127">
        <f t="shared" si="91"/>
        <v>0</v>
      </c>
      <c r="V145" s="30">
        <f t="shared" si="92"/>
        <v>1</v>
      </c>
      <c r="W145" s="40">
        <v>0</v>
      </c>
      <c r="X145" s="40">
        <v>1</v>
      </c>
      <c r="Y145" s="119">
        <f t="shared" si="93"/>
        <v>0</v>
      </c>
      <c r="Z145" s="119">
        <f t="shared" si="94"/>
        <v>0</v>
      </c>
      <c r="AA145" s="168"/>
      <c r="AB145" s="150">
        <f>_xll.BDH(C145,$AB$10,$D$1,$D$1)</f>
        <v>97.47</v>
      </c>
      <c r="AC145" s="148">
        <f t="shared" si="95"/>
        <v>-4.4399999999999977</v>
      </c>
      <c r="AD145" s="137">
        <f t="shared" si="96"/>
        <v>-4.5552477685441648</v>
      </c>
      <c r="AE145" s="136">
        <v>0</v>
      </c>
      <c r="AF145" s="138">
        <f>IF(D145 = D804,1,_xll.BDP(K145,$AF$10)*L145)</f>
        <v>1</v>
      </c>
      <c r="AG145" s="160">
        <f>AC145*AE145*V145/AF145 / AI740</f>
        <v>0</v>
      </c>
      <c r="AH145" s="160">
        <f>AC145*AE145*V145/AF145 / AI804</f>
        <v>0</v>
      </c>
      <c r="AI145" s="171"/>
      <c r="AJ145" s="162"/>
      <c r="AK145" s="144"/>
    </row>
    <row r="146" spans="2:37" s="40" customFormat="1" ht="12" customHeight="1" x14ac:dyDescent="0.2">
      <c r="B146" s="45">
        <v>1125</v>
      </c>
      <c r="C146" s="116" t="s">
        <v>724</v>
      </c>
      <c r="D146" s="40" t="str">
        <f>_xll.BDP(C146,$D$10)</f>
        <v>EUR</v>
      </c>
      <c r="E146" s="40" t="s">
        <v>756</v>
      </c>
      <c r="F146" s="61">
        <f>_xll.BDP(C146,$F$10)</f>
        <v>85.33</v>
      </c>
      <c r="G146" s="61">
        <f>_xll.BDP(C146,$G$10)</f>
        <v>84.18</v>
      </c>
      <c r="H146" s="62">
        <f t="shared" si="86"/>
        <v>-1.1499999999999915</v>
      </c>
      <c r="I146" s="69">
        <f t="shared" si="87"/>
        <v>-1.3477088948786962</v>
      </c>
      <c r="J146" s="23">
        <v>0</v>
      </c>
      <c r="K146" s="45" t="str">
        <f>CONCATENATE(D804,D146, " Curncy")</f>
        <v>EUREUR Curncy</v>
      </c>
      <c r="L146" s="45">
        <f>IF(D146 = D804,1,_xll.BDP(K146,$L$10))</f>
        <v>1</v>
      </c>
      <c r="M146" s="63">
        <f>IF(D146 = D804,1,_xll.BDP(K146,$M$10)*L146)</f>
        <v>1</v>
      </c>
      <c r="N146" s="265">
        <f t="shared" si="88"/>
        <v>0</v>
      </c>
      <c r="O146" s="133">
        <f>N146 / AA740</f>
        <v>0</v>
      </c>
      <c r="P146" s="275">
        <f>N146 / AA804</f>
        <v>0</v>
      </c>
      <c r="Q146" s="64">
        <f t="shared" si="89"/>
        <v>0</v>
      </c>
      <c r="R146" s="10">
        <f>Q146 / AA740*100</f>
        <v>0</v>
      </c>
      <c r="S146" s="10">
        <f>Q146 / AA804*100</f>
        <v>0</v>
      </c>
      <c r="T146" s="288">
        <f t="shared" si="90"/>
        <v>0</v>
      </c>
      <c r="U146" s="127">
        <f t="shared" si="91"/>
        <v>0</v>
      </c>
      <c r="V146" s="30">
        <f t="shared" si="92"/>
        <v>1</v>
      </c>
      <c r="W146" s="40">
        <v>0</v>
      </c>
      <c r="X146" s="40">
        <v>1</v>
      </c>
      <c r="Y146" s="119">
        <f t="shared" si="93"/>
        <v>0</v>
      </c>
      <c r="Z146" s="119">
        <f t="shared" si="94"/>
        <v>0</v>
      </c>
      <c r="AA146" s="168"/>
      <c r="AB146" s="150">
        <f>_xll.BDH(C146,$AB$10,$D$1,$D$1)</f>
        <v>84.97</v>
      </c>
      <c r="AC146" s="148">
        <f t="shared" si="95"/>
        <v>0.35999999999999943</v>
      </c>
      <c r="AD146" s="137">
        <f t="shared" si="96"/>
        <v>0.42367894551017943</v>
      </c>
      <c r="AE146" s="136">
        <v>0</v>
      </c>
      <c r="AF146" s="138">
        <f>IF(D146 = D804,1,_xll.BDP(K146,$AF$10)*L146)</f>
        <v>1</v>
      </c>
      <c r="AG146" s="160">
        <f>AC146*AE146*V146/AF146 / AI740</f>
        <v>0</v>
      </c>
      <c r="AH146" s="160">
        <f>AC146*AE146*V146/AF146 / AI804</f>
        <v>0</v>
      </c>
      <c r="AI146" s="171"/>
      <c r="AJ146" s="162"/>
      <c r="AK146" s="144"/>
    </row>
    <row r="147" spans="2:37" s="40" customFormat="1" ht="12" customHeight="1" x14ac:dyDescent="0.2">
      <c r="B147" s="45">
        <v>6266</v>
      </c>
      <c r="C147" s="116" t="s">
        <v>726</v>
      </c>
      <c r="D147" s="40" t="str">
        <f>_xll.BDP(C147,$D$10)</f>
        <v>EUR</v>
      </c>
      <c r="E147" s="40" t="s">
        <v>758</v>
      </c>
      <c r="F147" s="61">
        <f>_xll.BDP(C147,$F$10)</f>
        <v>87.26</v>
      </c>
      <c r="G147" s="61">
        <f>_xll.BDP(C147,$G$10)</f>
        <v>86.9</v>
      </c>
      <c r="H147" s="62">
        <f t="shared" si="86"/>
        <v>-0.35999999999999943</v>
      </c>
      <c r="I147" s="69">
        <f t="shared" si="87"/>
        <v>-0.41256016502406534</v>
      </c>
      <c r="J147" s="23">
        <v>0</v>
      </c>
      <c r="K147" s="45" t="str">
        <f>CONCATENATE(D804,D147, " Curncy")</f>
        <v>EUREUR Curncy</v>
      </c>
      <c r="L147" s="45">
        <f>IF(D147 = D804,1,_xll.BDP(K147,$L$10))</f>
        <v>1</v>
      </c>
      <c r="M147" s="63">
        <f>IF(D147 = D804,1,_xll.BDP(K147,$M$10)*L147)</f>
        <v>1</v>
      </c>
      <c r="N147" s="265">
        <f t="shared" si="88"/>
        <v>0</v>
      </c>
      <c r="O147" s="133">
        <f>N147 / AA740</f>
        <v>0</v>
      </c>
      <c r="P147" s="275">
        <f>N147 / AA804</f>
        <v>0</v>
      </c>
      <c r="Q147" s="64">
        <f t="shared" si="89"/>
        <v>0</v>
      </c>
      <c r="R147" s="10">
        <f>Q147 / AA740*100</f>
        <v>0</v>
      </c>
      <c r="S147" s="10">
        <f>Q147 / AA804*100</f>
        <v>0</v>
      </c>
      <c r="T147" s="288">
        <f t="shared" si="90"/>
        <v>0</v>
      </c>
      <c r="U147" s="127">
        <f t="shared" si="91"/>
        <v>0</v>
      </c>
      <c r="V147" s="30">
        <f t="shared" si="92"/>
        <v>1</v>
      </c>
      <c r="W147" s="40">
        <v>0</v>
      </c>
      <c r="X147" s="40">
        <v>1</v>
      </c>
      <c r="Y147" s="119">
        <f t="shared" si="93"/>
        <v>0</v>
      </c>
      <c r="Z147" s="119">
        <f t="shared" si="94"/>
        <v>0</v>
      </c>
      <c r="AA147" s="168"/>
      <c r="AB147" s="150">
        <f>_xll.BDH(C147,$AB$10,$D$1,$D$1)</f>
        <v>89.1</v>
      </c>
      <c r="AC147" s="148">
        <f t="shared" si="95"/>
        <v>-1.8399999999999892</v>
      </c>
      <c r="AD147" s="137">
        <f t="shared" si="96"/>
        <v>-2.0650953984287197</v>
      </c>
      <c r="AE147" s="136">
        <v>0</v>
      </c>
      <c r="AF147" s="138">
        <f>IF(D147 = D804,1,_xll.BDP(K147,$AF$10)*L147)</f>
        <v>1</v>
      </c>
      <c r="AG147" s="160">
        <f>AC147*AE147*V147/AF147 / AI740</f>
        <v>0</v>
      </c>
      <c r="AH147" s="160">
        <f>AC147*AE147*V147/AF147 / AI804</f>
        <v>0</v>
      </c>
      <c r="AI147" s="171"/>
      <c r="AJ147" s="162"/>
      <c r="AK147" s="144"/>
    </row>
    <row r="148" spans="2:37" s="40" customFormat="1" ht="12" customHeight="1" x14ac:dyDescent="0.2">
      <c r="B148" s="45">
        <v>947</v>
      </c>
      <c r="C148" s="116" t="s">
        <v>727</v>
      </c>
      <c r="D148" s="40" t="str">
        <f>_xll.BDP(C148,$D$10)</f>
        <v>EUR</v>
      </c>
      <c r="E148" s="40" t="s">
        <v>759</v>
      </c>
      <c r="F148" s="61">
        <f>_xll.BDP(C148,$F$10)</f>
        <v>37.4</v>
      </c>
      <c r="G148" s="61">
        <f>_xll.BDP(C148,$G$10)</f>
        <v>36.82</v>
      </c>
      <c r="H148" s="62">
        <f t="shared" si="86"/>
        <v>-0.57999999999999829</v>
      </c>
      <c r="I148" s="69">
        <f t="shared" si="87"/>
        <v>-1.5508021390374287</v>
      </c>
      <c r="J148" s="23">
        <v>0</v>
      </c>
      <c r="K148" s="45" t="str">
        <f>CONCATENATE(D804,D148, " Curncy")</f>
        <v>EUREUR Curncy</v>
      </c>
      <c r="L148" s="45">
        <f>IF(D148 = D804,1,_xll.BDP(K148,$L$10))</f>
        <v>1</v>
      </c>
      <c r="M148" s="63">
        <f>IF(D148 = D804,1,_xll.BDP(K148,$M$10)*L148)</f>
        <v>1</v>
      </c>
      <c r="N148" s="265">
        <f t="shared" si="88"/>
        <v>0</v>
      </c>
      <c r="O148" s="133">
        <f>N148 / AA740</f>
        <v>0</v>
      </c>
      <c r="P148" s="275">
        <f>N148 / AA804</f>
        <v>0</v>
      </c>
      <c r="Q148" s="64">
        <f t="shared" si="89"/>
        <v>0</v>
      </c>
      <c r="R148" s="10">
        <f>Q148 / AA740*100</f>
        <v>0</v>
      </c>
      <c r="S148" s="10">
        <f>Q148 / AA804*100</f>
        <v>0</v>
      </c>
      <c r="T148" s="288">
        <f t="shared" si="90"/>
        <v>0</v>
      </c>
      <c r="U148" s="127">
        <f t="shared" si="91"/>
        <v>0</v>
      </c>
      <c r="V148" s="30">
        <f t="shared" si="92"/>
        <v>1</v>
      </c>
      <c r="W148" s="40">
        <v>0</v>
      </c>
      <c r="X148" s="40">
        <v>1</v>
      </c>
      <c r="Y148" s="119">
        <f t="shared" si="93"/>
        <v>0</v>
      </c>
      <c r="Z148" s="119">
        <f t="shared" si="94"/>
        <v>0</v>
      </c>
      <c r="AA148" s="168"/>
      <c r="AB148" s="150">
        <f>_xll.BDH(C148,$AB$10,$D$1,$D$1)</f>
        <v>36.56</v>
      </c>
      <c r="AC148" s="148">
        <f t="shared" si="95"/>
        <v>0.83999999999999631</v>
      </c>
      <c r="AD148" s="137">
        <f t="shared" si="96"/>
        <v>2.2975929978118059</v>
      </c>
      <c r="AE148" s="136">
        <v>0</v>
      </c>
      <c r="AF148" s="138">
        <f>IF(D148 = D804,1,_xll.BDP(K148,$AF$10)*L148)</f>
        <v>1</v>
      </c>
      <c r="AG148" s="160">
        <f>AC148*AE148*V148/AF148 / AI740</f>
        <v>0</v>
      </c>
      <c r="AH148" s="160">
        <f>AC148*AE148*V148/AF148 / AI804</f>
        <v>0</v>
      </c>
      <c r="AI148" s="171"/>
      <c r="AJ148" s="162"/>
      <c r="AK148" s="144"/>
    </row>
    <row r="149" spans="2:37" s="40" customFormat="1" ht="12" customHeight="1" x14ac:dyDescent="0.2">
      <c r="B149" s="45">
        <v>117</v>
      </c>
      <c r="C149" s="116" t="s">
        <v>728</v>
      </c>
      <c r="D149" s="40" t="str">
        <f>_xll.BDP(C149,$D$10)</f>
        <v>EUR</v>
      </c>
      <c r="E149" s="40" t="s">
        <v>760</v>
      </c>
      <c r="F149" s="61">
        <f>_xll.BDP(C149,$F$10)</f>
        <v>11.186</v>
      </c>
      <c r="G149" s="61">
        <f>_xll.BDP(C149,$G$10)</f>
        <v>10.997999999999999</v>
      </c>
      <c r="H149" s="62">
        <f t="shared" si="86"/>
        <v>-0.18800000000000061</v>
      </c>
      <c r="I149" s="69">
        <f t="shared" si="87"/>
        <v>-1.6806722689075686</v>
      </c>
      <c r="J149" s="23">
        <v>0</v>
      </c>
      <c r="K149" s="45" t="str">
        <f>CONCATENATE(D804,D149, " Curncy")</f>
        <v>EUREUR Curncy</v>
      </c>
      <c r="L149" s="45">
        <f>IF(D149 = D804,1,_xll.BDP(K149,$L$10))</f>
        <v>1</v>
      </c>
      <c r="M149" s="63">
        <f>IF(D149 = D804,1,_xll.BDP(K149,$M$10)*L149)</f>
        <v>1</v>
      </c>
      <c r="N149" s="265">
        <f t="shared" si="88"/>
        <v>0</v>
      </c>
      <c r="O149" s="133">
        <f>N149 / AA740</f>
        <v>0</v>
      </c>
      <c r="P149" s="275">
        <f>N149 / AA804</f>
        <v>0</v>
      </c>
      <c r="Q149" s="64">
        <f t="shared" si="89"/>
        <v>0</v>
      </c>
      <c r="R149" s="10">
        <f>Q149 / AA740*100</f>
        <v>0</v>
      </c>
      <c r="S149" s="10">
        <f>Q149 / AA804*100</f>
        <v>0</v>
      </c>
      <c r="T149" s="288">
        <f t="shared" si="90"/>
        <v>0</v>
      </c>
      <c r="U149" s="127">
        <f t="shared" si="91"/>
        <v>0</v>
      </c>
      <c r="V149" s="30">
        <f t="shared" si="92"/>
        <v>1</v>
      </c>
      <c r="W149" s="40">
        <v>0</v>
      </c>
      <c r="X149" s="40">
        <v>1</v>
      </c>
      <c r="Y149" s="119">
        <f t="shared" si="93"/>
        <v>0</v>
      </c>
      <c r="Z149" s="119">
        <f t="shared" si="94"/>
        <v>0</v>
      </c>
      <c r="AA149" s="168"/>
      <c r="AB149" s="150">
        <f>_xll.BDH(C149,$AB$10,$D$1,$D$1)</f>
        <v>12.407999999999999</v>
      </c>
      <c r="AC149" s="148">
        <f t="shared" si="95"/>
        <v>-1.2219999999999995</v>
      </c>
      <c r="AD149" s="137">
        <f t="shared" si="96"/>
        <v>-9.848484848484846</v>
      </c>
      <c r="AE149" s="136">
        <v>0</v>
      </c>
      <c r="AF149" s="138">
        <f>IF(D149 = D804,1,_xll.BDP(K149,$AF$10)*L149)</f>
        <v>1</v>
      </c>
      <c r="AG149" s="160">
        <f>AC149*AE149*V149/AF149 / AI740</f>
        <v>0</v>
      </c>
      <c r="AH149" s="160">
        <f>AC149*AE149*V149/AF149 / AI804</f>
        <v>0</v>
      </c>
      <c r="AI149" s="171"/>
      <c r="AJ149" s="162"/>
      <c r="AK149" s="144"/>
    </row>
    <row r="150" spans="2:37" s="40" customFormat="1" ht="12" customHeight="1" x14ac:dyDescent="0.2">
      <c r="B150" s="45">
        <v>306</v>
      </c>
      <c r="C150" s="116" t="s">
        <v>729</v>
      </c>
      <c r="D150" s="40" t="str">
        <f>_xll.BDP(C150,$D$10)</f>
        <v>EUR</v>
      </c>
      <c r="E150" s="40" t="s">
        <v>761</v>
      </c>
      <c r="F150" s="61">
        <f>_xll.BDP(C150,$F$10)</f>
        <v>67.03</v>
      </c>
      <c r="G150" s="61">
        <f>_xll.BDP(C150,$G$10)</f>
        <v>65.77</v>
      </c>
      <c r="H150" s="62">
        <f t="shared" si="86"/>
        <v>-1.2600000000000051</v>
      </c>
      <c r="I150" s="69">
        <f t="shared" si="87"/>
        <v>-1.879755333432799</v>
      </c>
      <c r="J150" s="23">
        <v>0</v>
      </c>
      <c r="K150" s="45" t="str">
        <f>CONCATENATE(D804,D150, " Curncy")</f>
        <v>EUREUR Curncy</v>
      </c>
      <c r="L150" s="45">
        <f>IF(D150 = D804,1,_xll.BDP(K150,$L$10))</f>
        <v>1</v>
      </c>
      <c r="M150" s="63">
        <f>IF(D150 = D804,1,_xll.BDP(K150,$M$10)*L150)</f>
        <v>1</v>
      </c>
      <c r="N150" s="265">
        <f t="shared" si="88"/>
        <v>0</v>
      </c>
      <c r="O150" s="133">
        <f>N150 / AA740</f>
        <v>0</v>
      </c>
      <c r="P150" s="275">
        <f>N150 / AA804</f>
        <v>0</v>
      </c>
      <c r="Q150" s="64">
        <f t="shared" si="89"/>
        <v>0</v>
      </c>
      <c r="R150" s="10">
        <f>Q150 / AA740*100</f>
        <v>0</v>
      </c>
      <c r="S150" s="10">
        <f>Q150 / AA804*100</f>
        <v>0</v>
      </c>
      <c r="T150" s="288">
        <f t="shared" si="90"/>
        <v>0</v>
      </c>
      <c r="U150" s="127">
        <f t="shared" si="91"/>
        <v>0</v>
      </c>
      <c r="V150" s="30">
        <f t="shared" si="92"/>
        <v>1</v>
      </c>
      <c r="W150" s="40">
        <v>0</v>
      </c>
      <c r="X150" s="40">
        <v>1</v>
      </c>
      <c r="Y150" s="119">
        <f t="shared" si="93"/>
        <v>0</v>
      </c>
      <c r="Z150" s="119">
        <f t="shared" si="94"/>
        <v>0</v>
      </c>
      <c r="AA150" s="168"/>
      <c r="AB150" s="150">
        <f>_xll.BDH(C150,$AB$10,$D$1,$D$1)</f>
        <v>67.88</v>
      </c>
      <c r="AC150" s="148">
        <f t="shared" si="95"/>
        <v>-0.84999999999999432</v>
      </c>
      <c r="AD150" s="137">
        <f t="shared" si="96"/>
        <v>-1.252209781968171</v>
      </c>
      <c r="AE150" s="136">
        <v>0</v>
      </c>
      <c r="AF150" s="138">
        <f>IF(D150 = D804,1,_xll.BDP(K150,$AF$10)*L150)</f>
        <v>1</v>
      </c>
      <c r="AG150" s="160">
        <f>AC150*AE150*V150/AF150 / AI740</f>
        <v>0</v>
      </c>
      <c r="AH150" s="160">
        <f>AC150*AE150*V150/AF150 / AI804</f>
        <v>0</v>
      </c>
      <c r="AI150" s="171"/>
      <c r="AJ150" s="162"/>
      <c r="AK150" s="144"/>
    </row>
    <row r="151" spans="2:37" s="40" customFormat="1" ht="12" customHeight="1" x14ac:dyDescent="0.2">
      <c r="B151" s="45">
        <v>2362</v>
      </c>
      <c r="C151" s="116" t="s">
        <v>730</v>
      </c>
      <c r="D151" s="40" t="str">
        <f>_xll.BDP(C151,$D$10)</f>
        <v>EUR</v>
      </c>
      <c r="E151" s="40" t="s">
        <v>762</v>
      </c>
      <c r="F151" s="61">
        <f>_xll.BDP(C151,$F$10)</f>
        <v>11.65</v>
      </c>
      <c r="G151" s="61">
        <f>_xll.BDP(C151,$G$10)</f>
        <v>11.318</v>
      </c>
      <c r="H151" s="62">
        <f t="shared" si="86"/>
        <v>-0.33200000000000074</v>
      </c>
      <c r="I151" s="69">
        <f t="shared" si="87"/>
        <v>-2.8497854077253284</v>
      </c>
      <c r="J151" s="23">
        <v>0</v>
      </c>
      <c r="K151" s="45" t="str">
        <f>CONCATENATE(D804,D151, " Curncy")</f>
        <v>EUREUR Curncy</v>
      </c>
      <c r="L151" s="45">
        <f>IF(D151 = D804,1,_xll.BDP(K151,$L$10))</f>
        <v>1</v>
      </c>
      <c r="M151" s="63">
        <f>IF(D151 = D804,1,_xll.BDP(K151,$M$10)*L151)</f>
        <v>1</v>
      </c>
      <c r="N151" s="265">
        <f t="shared" si="88"/>
        <v>0</v>
      </c>
      <c r="O151" s="133">
        <f>N151 / AA740</f>
        <v>0</v>
      </c>
      <c r="P151" s="275">
        <f>N151 / AA804</f>
        <v>0</v>
      </c>
      <c r="Q151" s="64">
        <f t="shared" si="89"/>
        <v>0</v>
      </c>
      <c r="R151" s="10">
        <f>Q151 / AA740*100</f>
        <v>0</v>
      </c>
      <c r="S151" s="10">
        <f>Q151 / AA804*100</f>
        <v>0</v>
      </c>
      <c r="T151" s="288">
        <f t="shared" si="90"/>
        <v>0</v>
      </c>
      <c r="U151" s="127">
        <f t="shared" si="91"/>
        <v>0</v>
      </c>
      <c r="V151" s="30">
        <f t="shared" si="92"/>
        <v>1</v>
      </c>
      <c r="W151" s="40">
        <v>0</v>
      </c>
      <c r="X151" s="40">
        <v>1</v>
      </c>
      <c r="Y151" s="119">
        <f t="shared" si="93"/>
        <v>0</v>
      </c>
      <c r="Z151" s="119">
        <f t="shared" si="94"/>
        <v>0</v>
      </c>
      <c r="AA151" s="168"/>
      <c r="AB151" s="150">
        <f>_xll.BDH(C151,$AB$10,$D$1,$D$1)</f>
        <v>13.1</v>
      </c>
      <c r="AC151" s="148">
        <f t="shared" si="95"/>
        <v>-1.4499999999999993</v>
      </c>
      <c r="AD151" s="137">
        <f t="shared" si="96"/>
        <v>-11.068702290076331</v>
      </c>
      <c r="AE151" s="136">
        <v>0</v>
      </c>
      <c r="AF151" s="138">
        <f>IF(D151 = D804,1,_xll.BDP(K151,$AF$10)*L151)</f>
        <v>1</v>
      </c>
      <c r="AG151" s="160">
        <f>AC151*AE151*V151/AF151 / AI740</f>
        <v>0</v>
      </c>
      <c r="AH151" s="160">
        <f>AC151*AE151*V151/AF151 / AI804</f>
        <v>0</v>
      </c>
      <c r="AI151" s="171"/>
      <c r="AJ151" s="162"/>
      <c r="AK151" s="144"/>
    </row>
    <row r="152" spans="2:37" s="40" customFormat="1" ht="12" customHeight="1" x14ac:dyDescent="0.2">
      <c r="B152" s="45">
        <v>3982</v>
      </c>
      <c r="C152" s="116" t="s">
        <v>732</v>
      </c>
      <c r="D152" s="40" t="str">
        <f>_xll.BDP(C152,$D$10)</f>
        <v>EUR</v>
      </c>
      <c r="E152" s="40" t="s">
        <v>764</v>
      </c>
      <c r="F152" s="61">
        <f>_xll.BDP(C152,$F$10)</f>
        <v>26.15</v>
      </c>
      <c r="G152" s="61">
        <f>_xll.BDP(C152,$G$10)</f>
        <v>25.49</v>
      </c>
      <c r="H152" s="62">
        <f t="shared" si="86"/>
        <v>-0.66000000000000014</v>
      </c>
      <c r="I152" s="69">
        <f t="shared" si="87"/>
        <v>-2.5239005736137674</v>
      </c>
      <c r="J152" s="23">
        <v>0</v>
      </c>
      <c r="K152" s="45" t="str">
        <f>CONCATENATE(D804,D152, " Curncy")</f>
        <v>EUREUR Curncy</v>
      </c>
      <c r="L152" s="45">
        <f>IF(D152 = D804,1,_xll.BDP(K152,$L$10))</f>
        <v>1</v>
      </c>
      <c r="M152" s="63">
        <f>IF(D152 = D804,1,_xll.BDP(K152,$M$10)*L152)</f>
        <v>1</v>
      </c>
      <c r="N152" s="265">
        <f t="shared" si="88"/>
        <v>0</v>
      </c>
      <c r="O152" s="133">
        <f>N152 / AA740</f>
        <v>0</v>
      </c>
      <c r="P152" s="275">
        <f>N152 / AA804</f>
        <v>0</v>
      </c>
      <c r="Q152" s="64">
        <f t="shared" si="89"/>
        <v>0</v>
      </c>
      <c r="R152" s="10">
        <f>Q152 / AA740*100</f>
        <v>0</v>
      </c>
      <c r="S152" s="10">
        <f>Q152 / AA804*100</f>
        <v>0</v>
      </c>
      <c r="T152" s="288">
        <f t="shared" si="90"/>
        <v>0</v>
      </c>
      <c r="U152" s="127">
        <f t="shared" si="91"/>
        <v>0</v>
      </c>
      <c r="V152" s="30">
        <f t="shared" si="92"/>
        <v>1</v>
      </c>
      <c r="W152" s="40">
        <v>0</v>
      </c>
      <c r="X152" s="40">
        <v>1</v>
      </c>
      <c r="Y152" s="119">
        <f t="shared" si="93"/>
        <v>0</v>
      </c>
      <c r="Z152" s="119">
        <f t="shared" si="94"/>
        <v>0</v>
      </c>
      <c r="AA152" s="168"/>
      <c r="AB152" s="150">
        <f>_xll.BDH(C152,$AB$10,$D$1,$D$1)</f>
        <v>27.29</v>
      </c>
      <c r="AC152" s="148">
        <f t="shared" si="95"/>
        <v>-1.1400000000000006</v>
      </c>
      <c r="AD152" s="137">
        <f t="shared" si="96"/>
        <v>-4.1773543422499104</v>
      </c>
      <c r="AE152" s="136">
        <v>0</v>
      </c>
      <c r="AF152" s="138">
        <f>IF(D152 = D804,1,_xll.BDP(K152,$AF$10)*L152)</f>
        <v>1</v>
      </c>
      <c r="AG152" s="160">
        <f>AC152*AE152*V152/AF152 / AI740</f>
        <v>0</v>
      </c>
      <c r="AH152" s="160">
        <f>AC152*AE152*V152/AF152 / AI804</f>
        <v>0</v>
      </c>
      <c r="AI152" s="171"/>
      <c r="AJ152" s="162"/>
      <c r="AK152" s="144"/>
    </row>
    <row r="153" spans="2:37" s="40" customFormat="1" ht="12" customHeight="1" x14ac:dyDescent="0.2">
      <c r="B153" s="45">
        <v>445</v>
      </c>
      <c r="C153" s="116" t="s">
        <v>731</v>
      </c>
      <c r="D153" s="40" t="str">
        <f>_xll.BDP(C153,$D$10)</f>
        <v>EUR</v>
      </c>
      <c r="E153" s="40" t="s">
        <v>763</v>
      </c>
      <c r="F153" s="61">
        <f>_xll.BDP(C153,$F$10)</f>
        <v>35.700000000000003</v>
      </c>
      <c r="G153" s="61">
        <f>_xll.BDP(C153,$G$10)</f>
        <v>35.04</v>
      </c>
      <c r="H153" s="62">
        <f t="shared" si="86"/>
        <v>-0.66000000000000369</v>
      </c>
      <c r="I153" s="69">
        <f t="shared" si="87"/>
        <v>-1.8487394957983294</v>
      </c>
      <c r="J153" s="23">
        <v>0</v>
      </c>
      <c r="K153" s="45" t="str">
        <f>CONCATENATE(D804,D153, " Curncy")</f>
        <v>EUREUR Curncy</v>
      </c>
      <c r="L153" s="45">
        <f>IF(D153 = D804,1,_xll.BDP(K153,$L$10))</f>
        <v>1</v>
      </c>
      <c r="M153" s="63">
        <f>IF(D153 = D804,1,_xll.BDP(K153,$M$10)*L153)</f>
        <v>1</v>
      </c>
      <c r="N153" s="265">
        <f t="shared" si="88"/>
        <v>0</v>
      </c>
      <c r="O153" s="133">
        <f>N153 / AA740</f>
        <v>0</v>
      </c>
      <c r="P153" s="275">
        <f>N153 / AA804</f>
        <v>0</v>
      </c>
      <c r="Q153" s="64">
        <f t="shared" si="89"/>
        <v>0</v>
      </c>
      <c r="R153" s="10">
        <f>Q153 / AA740*100</f>
        <v>0</v>
      </c>
      <c r="S153" s="10">
        <f>Q153 / AA804*100</f>
        <v>0</v>
      </c>
      <c r="T153" s="288">
        <f t="shared" si="90"/>
        <v>0</v>
      </c>
      <c r="U153" s="127">
        <f t="shared" si="91"/>
        <v>0</v>
      </c>
      <c r="V153" s="30">
        <f t="shared" si="92"/>
        <v>1</v>
      </c>
      <c r="W153" s="40">
        <v>0</v>
      </c>
      <c r="X153" s="40">
        <v>1</v>
      </c>
      <c r="Y153" s="119">
        <f t="shared" si="93"/>
        <v>0</v>
      </c>
      <c r="Z153" s="119">
        <f t="shared" si="94"/>
        <v>0</v>
      </c>
      <c r="AA153" s="168"/>
      <c r="AB153" s="150">
        <f>_xll.BDH(C153,$AB$10,$D$1,$D$1)</f>
        <v>37.65</v>
      </c>
      <c r="AC153" s="148">
        <f t="shared" si="95"/>
        <v>-1.9499999999999957</v>
      </c>
      <c r="AD153" s="137">
        <f t="shared" si="96"/>
        <v>-5.1792828685258856</v>
      </c>
      <c r="AE153" s="136">
        <v>0</v>
      </c>
      <c r="AF153" s="138">
        <f>IF(D153 = D804,1,_xll.BDP(K153,$AF$10)*L153)</f>
        <v>1</v>
      </c>
      <c r="AG153" s="160">
        <f>AC153*AE153*V153/AF153 / AI740</f>
        <v>0</v>
      </c>
      <c r="AH153" s="160">
        <f>AC153*AE153*V153/AF153 / AI804</f>
        <v>0</v>
      </c>
      <c r="AI153" s="171"/>
      <c r="AJ153" s="162"/>
      <c r="AK153" s="144"/>
    </row>
    <row r="154" spans="2:37" s="40" customFormat="1" ht="12" customHeight="1" x14ac:dyDescent="0.2">
      <c r="B154" s="45">
        <v>439</v>
      </c>
      <c r="C154" s="116" t="s">
        <v>733</v>
      </c>
      <c r="D154" s="40" t="str">
        <f>_xll.BDP(C154,$D$10)</f>
        <v>EUR</v>
      </c>
      <c r="E154" s="40" t="s">
        <v>765</v>
      </c>
      <c r="F154" s="61">
        <f>_xll.BDP(C154,$F$10)</f>
        <v>8.8190000000000008</v>
      </c>
      <c r="G154" s="61">
        <f>_xll.BDP(C154,$G$10)</f>
        <v>8.8640000000000008</v>
      </c>
      <c r="H154" s="62">
        <f t="shared" si="86"/>
        <v>4.4999999999999929E-2</v>
      </c>
      <c r="I154" s="69">
        <f t="shared" si="87"/>
        <v>0.51026193445968848</v>
      </c>
      <c r="J154" s="23">
        <v>0</v>
      </c>
      <c r="K154" s="45" t="str">
        <f>CONCATENATE(D804,D154, " Curncy")</f>
        <v>EUREUR Curncy</v>
      </c>
      <c r="L154" s="45">
        <f>IF(D154 = D804,1,_xll.BDP(K154,$L$10))</f>
        <v>1</v>
      </c>
      <c r="M154" s="63">
        <f>IF(D154 = D804,1,_xll.BDP(K154,$M$10)*L154)</f>
        <v>1</v>
      </c>
      <c r="N154" s="265">
        <f t="shared" si="88"/>
        <v>0</v>
      </c>
      <c r="O154" s="133">
        <f>N154 / AA740</f>
        <v>0</v>
      </c>
      <c r="P154" s="275">
        <f>N154 / AA804</f>
        <v>0</v>
      </c>
      <c r="Q154" s="64">
        <f t="shared" si="89"/>
        <v>0</v>
      </c>
      <c r="R154" s="10">
        <f>Q154 / AA740*100</f>
        <v>0</v>
      </c>
      <c r="S154" s="10">
        <f>Q154 / AA804*100</f>
        <v>0</v>
      </c>
      <c r="T154" s="288">
        <f t="shared" si="90"/>
        <v>0</v>
      </c>
      <c r="U154" s="127">
        <f t="shared" si="91"/>
        <v>0</v>
      </c>
      <c r="V154" s="30">
        <f t="shared" si="92"/>
        <v>1</v>
      </c>
      <c r="W154" s="40">
        <v>0</v>
      </c>
      <c r="X154" s="40">
        <v>1</v>
      </c>
      <c r="Y154" s="119">
        <f t="shared" si="93"/>
        <v>0</v>
      </c>
      <c r="Z154" s="119">
        <f t="shared" si="94"/>
        <v>0</v>
      </c>
      <c r="AA154" s="168"/>
      <c r="AB154" s="150">
        <f>_xll.BDH(C154,$AB$10,$D$1,$D$1)</f>
        <v>8.5069999999999997</v>
      </c>
      <c r="AC154" s="148">
        <f t="shared" si="95"/>
        <v>0.31200000000000117</v>
      </c>
      <c r="AD154" s="137">
        <f t="shared" si="96"/>
        <v>3.6675678852709668</v>
      </c>
      <c r="AE154" s="136">
        <v>0</v>
      </c>
      <c r="AF154" s="138">
        <f>IF(D154 = D804,1,_xll.BDP(K154,$AF$10)*L154)</f>
        <v>1</v>
      </c>
      <c r="AG154" s="160">
        <f>AC154*AE154*V154/AF154 / AI740</f>
        <v>0</v>
      </c>
      <c r="AH154" s="160">
        <f>AC154*AE154*V154/AF154 / AI804</f>
        <v>0</v>
      </c>
      <c r="AI154" s="171"/>
      <c r="AJ154" s="162"/>
      <c r="AK154" s="144"/>
    </row>
    <row r="155" spans="2:37" s="40" customFormat="1" x14ac:dyDescent="0.2">
      <c r="B155" s="45">
        <v>23985</v>
      </c>
      <c r="C155" s="116" t="s">
        <v>196</v>
      </c>
      <c r="D155" s="40" t="str">
        <f>_xll.BDP(C155,$D$10)</f>
        <v>EUR</v>
      </c>
      <c r="E155" s="40" t="s">
        <v>353</v>
      </c>
      <c r="F155" s="61">
        <f>_xll.BDP(C155,$F$10)</f>
        <v>16.18</v>
      </c>
      <c r="G155" s="61">
        <f>_xll.BDP(C155,$G$10)</f>
        <v>16.38</v>
      </c>
      <c r="H155" s="62">
        <f t="shared" si="86"/>
        <v>0.19999999999999929</v>
      </c>
      <c r="I155" s="69">
        <f t="shared" si="87"/>
        <v>1.2360939431396742</v>
      </c>
      <c r="J155" s="23">
        <v>-343000</v>
      </c>
      <c r="K155" s="45" t="str">
        <f>CONCATENATE(D804,D155, " Curncy")</f>
        <v>EUREUR Curncy</v>
      </c>
      <c r="L155" s="45">
        <f>IF(D155 = D804,1,_xll.BDP(K155,$L$10))</f>
        <v>1</v>
      </c>
      <c r="M155" s="63">
        <f>IF(D155 = D804,1,_xll.BDP(K155,$M$10)*L155)</f>
        <v>1</v>
      </c>
      <c r="N155" s="265">
        <f t="shared" si="88"/>
        <v>-68599.999999999753</v>
      </c>
      <c r="O155" s="133">
        <f>N155 / AA740</f>
        <v>-4.4299699735296061E-4</v>
      </c>
      <c r="P155" s="275">
        <f>N155 / AA804</f>
        <v>-4.0768101053095378E-4</v>
      </c>
      <c r="Q155" s="64">
        <f t="shared" si="89"/>
        <v>-5618340</v>
      </c>
      <c r="R155" s="10">
        <f>Q155 / AA740*100</f>
        <v>-3.6281454083207607</v>
      </c>
      <c r="S155" s="10">
        <f>Q155 / AA804*100</f>
        <v>-3.3389074762485231</v>
      </c>
      <c r="T155" s="288">
        <f t="shared" si="90"/>
        <v>-3.6281454083207607</v>
      </c>
      <c r="U155" s="127">
        <f t="shared" si="91"/>
        <v>0</v>
      </c>
      <c r="V155" s="30">
        <f t="shared" si="92"/>
        <v>1</v>
      </c>
      <c r="W155" s="40">
        <v>0</v>
      </c>
      <c r="X155" s="40">
        <v>1</v>
      </c>
      <c r="Y155" s="119">
        <f t="shared" si="93"/>
        <v>0</v>
      </c>
      <c r="Z155" s="119">
        <f t="shared" si="94"/>
        <v>0</v>
      </c>
      <c r="AA155" s="168"/>
      <c r="AB155" s="150">
        <f>_xll.BDH(C155,$AB$10,$D$1,$D$1)</f>
        <v>15.59</v>
      </c>
      <c r="AC155" s="148">
        <f t="shared" si="95"/>
        <v>0.58999999999999986</v>
      </c>
      <c r="AD155" s="137">
        <f t="shared" si="96"/>
        <v>3.7844772289929431</v>
      </c>
      <c r="AE155" s="136">
        <v>-343000</v>
      </c>
      <c r="AF155" s="138">
        <f>IF(D155 = D804,1,_xll.BDP(K155,$AF$10)*L155)</f>
        <v>1</v>
      </c>
      <c r="AG155" s="160">
        <f>AC155*AE155*V155/AF155 / AI740</f>
        <v>-1.3100429209569689E-3</v>
      </c>
      <c r="AH155" s="160">
        <f>AC155*AE155*V155/AF155 / AI804</f>
        <v>-1.2052000490619353E-3</v>
      </c>
      <c r="AI155" s="171"/>
      <c r="AJ155" s="162"/>
      <c r="AK155" s="144"/>
    </row>
    <row r="156" spans="2:37" s="40" customFormat="1" ht="12" customHeight="1" x14ac:dyDescent="0.2">
      <c r="B156" s="45">
        <v>19397</v>
      </c>
      <c r="C156" s="116" t="s">
        <v>734</v>
      </c>
      <c r="D156" s="40" t="str">
        <f>_xll.BDP(C156,$D$10)</f>
        <v>EUR</v>
      </c>
      <c r="E156" s="40" t="s">
        <v>766</v>
      </c>
      <c r="F156" s="61">
        <f>_xll.BDP(C156,$F$10)</f>
        <v>19.260000000000002</v>
      </c>
      <c r="G156" s="61">
        <f>_xll.BDP(C156,$G$10)</f>
        <v>19.100000000000001</v>
      </c>
      <c r="H156" s="62">
        <f t="shared" si="86"/>
        <v>-0.16000000000000014</v>
      </c>
      <c r="I156" s="69">
        <f t="shared" si="87"/>
        <v>-0.83073727933541086</v>
      </c>
      <c r="J156" s="23">
        <v>0</v>
      </c>
      <c r="K156" s="45" t="str">
        <f>CONCATENATE(D804,D156, " Curncy")</f>
        <v>EUREUR Curncy</v>
      </c>
      <c r="L156" s="45">
        <f>IF(D156 = D804,1,_xll.BDP(K156,$L$10))</f>
        <v>1</v>
      </c>
      <c r="M156" s="63">
        <f>IF(D156 = D804,1,_xll.BDP(K156,$M$10)*L156)</f>
        <v>1</v>
      </c>
      <c r="N156" s="265">
        <f t="shared" si="88"/>
        <v>0</v>
      </c>
      <c r="O156" s="133">
        <f>N156 / AA740</f>
        <v>0</v>
      </c>
      <c r="P156" s="275">
        <f>N156 / AA804</f>
        <v>0</v>
      </c>
      <c r="Q156" s="64">
        <f t="shared" si="89"/>
        <v>0</v>
      </c>
      <c r="R156" s="10">
        <f>Q156 / AA740*100</f>
        <v>0</v>
      </c>
      <c r="S156" s="10">
        <f>Q156 / AA804*100</f>
        <v>0</v>
      </c>
      <c r="T156" s="288">
        <f t="shared" si="90"/>
        <v>0</v>
      </c>
      <c r="U156" s="127">
        <f t="shared" si="91"/>
        <v>0</v>
      </c>
      <c r="V156" s="30">
        <f t="shared" si="92"/>
        <v>1</v>
      </c>
      <c r="W156" s="40">
        <v>0</v>
      </c>
      <c r="X156" s="40">
        <v>1</v>
      </c>
      <c r="Y156" s="119">
        <f t="shared" si="93"/>
        <v>0</v>
      </c>
      <c r="Z156" s="119">
        <f t="shared" si="94"/>
        <v>0</v>
      </c>
      <c r="AA156" s="168"/>
      <c r="AB156" s="150">
        <f>_xll.BDH(C156,$AB$10,$D$1,$D$1)</f>
        <v>19.05</v>
      </c>
      <c r="AC156" s="148">
        <f t="shared" si="95"/>
        <v>0.21000000000000085</v>
      </c>
      <c r="AD156" s="137">
        <f t="shared" si="96"/>
        <v>1.1023622047244139</v>
      </c>
      <c r="AE156" s="136">
        <v>0</v>
      </c>
      <c r="AF156" s="138">
        <f>IF(D156 = D804,1,_xll.BDP(K156,$AF$10)*L156)</f>
        <v>1</v>
      </c>
      <c r="AG156" s="160">
        <f>AC156*AE156*V156/AF156 / AI740</f>
        <v>0</v>
      </c>
      <c r="AH156" s="160">
        <f>AC156*AE156*V156/AF156 / AI804</f>
        <v>0</v>
      </c>
      <c r="AI156" s="171"/>
      <c r="AJ156" s="162"/>
      <c r="AK156" s="144"/>
    </row>
    <row r="157" spans="2:37" s="40" customFormat="1" ht="12" customHeight="1" x14ac:dyDescent="0.2">
      <c r="B157" s="45">
        <v>26538</v>
      </c>
      <c r="C157" s="116" t="s">
        <v>735</v>
      </c>
      <c r="D157" s="40" t="str">
        <f>_xll.BDP(C157,$D$10)</f>
        <v>EUR</v>
      </c>
      <c r="E157" s="40" t="s">
        <v>767</v>
      </c>
      <c r="F157" s="61">
        <f>_xll.BDP(C157,$F$10)</f>
        <v>32.5</v>
      </c>
      <c r="G157" s="61">
        <f>_xll.BDP(C157,$G$10)</f>
        <v>30.02</v>
      </c>
      <c r="H157" s="62">
        <f t="shared" si="86"/>
        <v>-2.4800000000000004</v>
      </c>
      <c r="I157" s="69">
        <f t="shared" si="87"/>
        <v>-7.630769230769233</v>
      </c>
      <c r="J157" s="23">
        <v>0</v>
      </c>
      <c r="K157" s="45" t="str">
        <f>CONCATENATE(D804,D157, " Curncy")</f>
        <v>EUREUR Curncy</v>
      </c>
      <c r="L157" s="45">
        <f>IF(D157 = D804,1,_xll.BDP(K157,$L$10))</f>
        <v>1</v>
      </c>
      <c r="M157" s="63">
        <f>IF(D157 = D804,1,_xll.BDP(K157,$M$10)*L157)</f>
        <v>1</v>
      </c>
      <c r="N157" s="265">
        <f t="shared" si="88"/>
        <v>0</v>
      </c>
      <c r="O157" s="133">
        <f>N157 / AA740</f>
        <v>0</v>
      </c>
      <c r="P157" s="275">
        <f>N157 / AA804</f>
        <v>0</v>
      </c>
      <c r="Q157" s="64">
        <f t="shared" si="89"/>
        <v>0</v>
      </c>
      <c r="R157" s="10">
        <f>Q157 / AA740*100</f>
        <v>0</v>
      </c>
      <c r="S157" s="10">
        <f>Q157 / AA804*100</f>
        <v>0</v>
      </c>
      <c r="T157" s="288">
        <f t="shared" si="90"/>
        <v>0</v>
      </c>
      <c r="U157" s="127">
        <f t="shared" si="91"/>
        <v>0</v>
      </c>
      <c r="V157" s="30">
        <f t="shared" si="92"/>
        <v>1</v>
      </c>
      <c r="W157" s="40">
        <v>0</v>
      </c>
      <c r="X157" s="40">
        <v>1</v>
      </c>
      <c r="Y157" s="119">
        <f t="shared" si="93"/>
        <v>0</v>
      </c>
      <c r="Z157" s="119">
        <f t="shared" si="94"/>
        <v>0</v>
      </c>
      <c r="AA157" s="168"/>
      <c r="AB157" s="150">
        <f>_xll.BDH(C157,$AB$10,$D$1,$D$1)</f>
        <v>32.1</v>
      </c>
      <c r="AC157" s="148">
        <f t="shared" si="95"/>
        <v>0.39999999999999858</v>
      </c>
      <c r="AD157" s="137">
        <f t="shared" si="96"/>
        <v>1.2461059190031107</v>
      </c>
      <c r="AE157" s="136">
        <v>0</v>
      </c>
      <c r="AF157" s="138">
        <f>IF(D157 = D804,1,_xll.BDP(K157,$AF$10)*L157)</f>
        <v>1</v>
      </c>
      <c r="AG157" s="160">
        <f>AC157*AE157*V157/AF157 / AI740</f>
        <v>0</v>
      </c>
      <c r="AH157" s="160">
        <f>AC157*AE157*V157/AF157 / AI804</f>
        <v>0</v>
      </c>
      <c r="AI157" s="171"/>
      <c r="AJ157" s="162"/>
      <c r="AK157" s="144"/>
    </row>
    <row r="158" spans="2:37" s="40" customFormat="1" ht="12" customHeight="1" x14ac:dyDescent="0.2">
      <c r="B158" s="45">
        <v>2559</v>
      </c>
      <c r="C158" s="116" t="s">
        <v>736</v>
      </c>
      <c r="D158" s="40" t="str">
        <f>_xll.BDP(C158,$D$10)</f>
        <v>EUR</v>
      </c>
      <c r="E158" s="40" t="s">
        <v>768</v>
      </c>
      <c r="F158" s="61">
        <f>_xll.BDP(C158,$F$10)</f>
        <v>79.760000000000005</v>
      </c>
      <c r="G158" s="61">
        <f>_xll.BDP(C158,$G$10)</f>
        <v>78.739999999999995</v>
      </c>
      <c r="H158" s="62">
        <f t="shared" si="86"/>
        <v>-1.0200000000000102</v>
      </c>
      <c r="I158" s="69">
        <f t="shared" si="87"/>
        <v>-1.2788365095285985</v>
      </c>
      <c r="J158" s="23">
        <v>0</v>
      </c>
      <c r="K158" s="45" t="str">
        <f>CONCATENATE(D804,D158, " Curncy")</f>
        <v>EUREUR Curncy</v>
      </c>
      <c r="L158" s="45">
        <f>IF(D158 = D804,1,_xll.BDP(K158,$L$10))</f>
        <v>1</v>
      </c>
      <c r="M158" s="63">
        <f>IF(D158 = D804,1,_xll.BDP(K158,$M$10)*L158)</f>
        <v>1</v>
      </c>
      <c r="N158" s="265">
        <f t="shared" si="88"/>
        <v>0</v>
      </c>
      <c r="O158" s="133">
        <f>N158 / AA740</f>
        <v>0</v>
      </c>
      <c r="P158" s="275">
        <f>N158 / AA804</f>
        <v>0</v>
      </c>
      <c r="Q158" s="64">
        <f t="shared" si="89"/>
        <v>0</v>
      </c>
      <c r="R158" s="10">
        <f>Q158 / AA740*100</f>
        <v>0</v>
      </c>
      <c r="S158" s="10">
        <f>Q158 / AA804*100</f>
        <v>0</v>
      </c>
      <c r="T158" s="288">
        <f t="shared" si="90"/>
        <v>0</v>
      </c>
      <c r="U158" s="127">
        <f t="shared" si="91"/>
        <v>0</v>
      </c>
      <c r="V158" s="30">
        <f t="shared" si="92"/>
        <v>1</v>
      </c>
      <c r="W158" s="40">
        <v>0</v>
      </c>
      <c r="X158" s="40">
        <v>1</v>
      </c>
      <c r="Y158" s="119">
        <f t="shared" si="93"/>
        <v>0</v>
      </c>
      <c r="Z158" s="119">
        <f t="shared" si="94"/>
        <v>0</v>
      </c>
      <c r="AA158" s="168"/>
      <c r="AB158" s="150">
        <f>_xll.BDH(C158,$AB$10,$D$1,$D$1)</f>
        <v>81.8</v>
      </c>
      <c r="AC158" s="148">
        <f t="shared" si="95"/>
        <v>-2.039999999999992</v>
      </c>
      <c r="AD158" s="137">
        <f t="shared" si="96"/>
        <v>-2.4938875305623376</v>
      </c>
      <c r="AE158" s="136">
        <v>0</v>
      </c>
      <c r="AF158" s="138">
        <f>IF(D158 = D804,1,_xll.BDP(K158,$AF$10)*L158)</f>
        <v>1</v>
      </c>
      <c r="AG158" s="160">
        <f>AC158*AE158*V158/AF158 / AI740</f>
        <v>0</v>
      </c>
      <c r="AH158" s="160">
        <f>AC158*AE158*V158/AF158 / AI804</f>
        <v>0</v>
      </c>
      <c r="AI158" s="171"/>
      <c r="AJ158" s="162"/>
      <c r="AK158" s="144"/>
    </row>
    <row r="159" spans="2:37" s="40" customFormat="1" ht="12" customHeight="1" x14ac:dyDescent="0.2">
      <c r="B159" s="45">
        <v>3015</v>
      </c>
      <c r="C159" s="116" t="s">
        <v>737</v>
      </c>
      <c r="D159" s="40" t="str">
        <f>_xll.BDP(C159,$D$10)</f>
        <v>EUR</v>
      </c>
      <c r="E159" s="40" t="s">
        <v>769</v>
      </c>
      <c r="F159" s="61">
        <f>_xll.BDP(C159,$F$10)</f>
        <v>102</v>
      </c>
      <c r="G159" s="61">
        <f>_xll.BDP(C159,$G$10)</f>
        <v>101.5</v>
      </c>
      <c r="H159" s="62">
        <f t="shared" si="86"/>
        <v>-0.5</v>
      </c>
      <c r="I159" s="69">
        <f t="shared" si="87"/>
        <v>-0.49019607843137253</v>
      </c>
      <c r="J159" s="23">
        <v>0</v>
      </c>
      <c r="K159" s="45" t="str">
        <f>CONCATENATE(D804,D159, " Curncy")</f>
        <v>EUREUR Curncy</v>
      </c>
      <c r="L159" s="45">
        <f>IF(D159 = D804,1,_xll.BDP(K159,$L$10))</f>
        <v>1</v>
      </c>
      <c r="M159" s="63">
        <f>IF(D159 = D804,1,_xll.BDP(K159,$M$10)*L159)</f>
        <v>1</v>
      </c>
      <c r="N159" s="265">
        <f t="shared" si="88"/>
        <v>0</v>
      </c>
      <c r="O159" s="133">
        <f>N159 / AA740</f>
        <v>0</v>
      </c>
      <c r="P159" s="275">
        <f>N159 / AA804</f>
        <v>0</v>
      </c>
      <c r="Q159" s="64">
        <f t="shared" si="89"/>
        <v>0</v>
      </c>
      <c r="R159" s="10">
        <f>Q159 / AA740*100</f>
        <v>0</v>
      </c>
      <c r="S159" s="10">
        <f>Q159 / AA804*100</f>
        <v>0</v>
      </c>
      <c r="T159" s="288">
        <f t="shared" si="90"/>
        <v>0</v>
      </c>
      <c r="U159" s="127">
        <f t="shared" si="91"/>
        <v>0</v>
      </c>
      <c r="V159" s="30">
        <f t="shared" si="92"/>
        <v>1</v>
      </c>
      <c r="W159" s="40">
        <v>0</v>
      </c>
      <c r="X159" s="40">
        <v>1</v>
      </c>
      <c r="Y159" s="119">
        <f t="shared" si="93"/>
        <v>0</v>
      </c>
      <c r="Z159" s="119">
        <f t="shared" si="94"/>
        <v>0</v>
      </c>
      <c r="AA159" s="168"/>
      <c r="AB159" s="150">
        <f>_xll.BDH(C159,$AB$10,$D$1,$D$1)</f>
        <v>102.5</v>
      </c>
      <c r="AC159" s="148">
        <f t="shared" si="95"/>
        <v>-0.5</v>
      </c>
      <c r="AD159" s="137">
        <f t="shared" si="96"/>
        <v>-0.48780487804878048</v>
      </c>
      <c r="AE159" s="136">
        <v>0</v>
      </c>
      <c r="AF159" s="138">
        <f>IF(D159 = D804,1,_xll.BDP(K159,$AF$10)*L159)</f>
        <v>1</v>
      </c>
      <c r="AG159" s="160">
        <f>AC159*AE159*V159/AF159 / AI740</f>
        <v>0</v>
      </c>
      <c r="AH159" s="160">
        <f>AC159*AE159*V159/AF159 / AI804</f>
        <v>0</v>
      </c>
      <c r="AI159" s="171"/>
      <c r="AJ159" s="162"/>
      <c r="AK159" s="144"/>
    </row>
    <row r="160" spans="2:37" s="40" customFormat="1" ht="12" customHeight="1" x14ac:dyDescent="0.2">
      <c r="B160" s="45">
        <v>6438</v>
      </c>
      <c r="C160" s="116" t="s">
        <v>738</v>
      </c>
      <c r="D160" s="40" t="str">
        <f>_xll.BDP(C160,$D$10)</f>
        <v>EUR</v>
      </c>
      <c r="E160" s="40" t="s">
        <v>770</v>
      </c>
      <c r="F160" s="61">
        <f>_xll.BDP(C160,$F$10)</f>
        <v>150.4</v>
      </c>
      <c r="G160" s="61">
        <f>_xll.BDP(C160,$G$10)</f>
        <v>148.19999999999999</v>
      </c>
      <c r="H160" s="62">
        <f t="shared" si="86"/>
        <v>-2.2000000000000171</v>
      </c>
      <c r="I160" s="69">
        <f t="shared" si="87"/>
        <v>-1.4627659574468199</v>
      </c>
      <c r="J160" s="23">
        <v>0</v>
      </c>
      <c r="K160" s="45" t="str">
        <f>CONCATENATE(D804,D160, " Curncy")</f>
        <v>EUREUR Curncy</v>
      </c>
      <c r="L160" s="45">
        <f>IF(D160 = D804,1,_xll.BDP(K160,$L$10))</f>
        <v>1</v>
      </c>
      <c r="M160" s="63">
        <f>IF(D160 = D804,1,_xll.BDP(K160,$M$10)*L160)</f>
        <v>1</v>
      </c>
      <c r="N160" s="265">
        <f t="shared" si="88"/>
        <v>0</v>
      </c>
      <c r="O160" s="133">
        <f>N160 / AA740</f>
        <v>0</v>
      </c>
      <c r="P160" s="275">
        <f>N160 / AA804</f>
        <v>0</v>
      </c>
      <c r="Q160" s="64">
        <f t="shared" si="89"/>
        <v>0</v>
      </c>
      <c r="R160" s="10">
        <f>Q160 / AA740*100</f>
        <v>0</v>
      </c>
      <c r="S160" s="10">
        <f>Q160 / AA804*100</f>
        <v>0</v>
      </c>
      <c r="T160" s="288">
        <f t="shared" si="90"/>
        <v>0</v>
      </c>
      <c r="U160" s="127">
        <f t="shared" si="91"/>
        <v>0</v>
      </c>
      <c r="V160" s="30">
        <f t="shared" si="92"/>
        <v>1</v>
      </c>
      <c r="W160" s="40">
        <v>0</v>
      </c>
      <c r="X160" s="40">
        <v>1</v>
      </c>
      <c r="Y160" s="119">
        <f t="shared" si="93"/>
        <v>0</v>
      </c>
      <c r="Z160" s="119">
        <f t="shared" si="94"/>
        <v>0</v>
      </c>
      <c r="AA160" s="168"/>
      <c r="AB160" s="150">
        <f>_xll.BDH(C160,$AB$10,$D$1,$D$1)</f>
        <v>146.30000000000001</v>
      </c>
      <c r="AC160" s="148">
        <f t="shared" si="95"/>
        <v>4.0999999999999943</v>
      </c>
      <c r="AD160" s="137">
        <f t="shared" si="96"/>
        <v>2.8024606971975352</v>
      </c>
      <c r="AE160" s="136">
        <v>0</v>
      </c>
      <c r="AF160" s="138">
        <f>IF(D160 = D804,1,_xll.BDP(K160,$AF$10)*L160)</f>
        <v>1</v>
      </c>
      <c r="AG160" s="160">
        <f>AC160*AE160*V160/AF160 / AI740</f>
        <v>0</v>
      </c>
      <c r="AH160" s="160">
        <f>AC160*AE160*V160/AF160 / AI804</f>
        <v>0</v>
      </c>
      <c r="AI160" s="171"/>
      <c r="AJ160" s="162"/>
      <c r="AK160" s="144"/>
    </row>
    <row r="161" spans="2:37" s="40" customFormat="1" ht="12" customHeight="1" x14ac:dyDescent="0.2">
      <c r="B161" s="45">
        <v>18813</v>
      </c>
      <c r="C161" s="116" t="s">
        <v>739</v>
      </c>
      <c r="D161" s="40" t="str">
        <f>_xll.BDP(C161,$D$10)</f>
        <v>EUR</v>
      </c>
      <c r="E161" s="40" t="s">
        <v>771</v>
      </c>
      <c r="F161" s="61">
        <f>_xll.BDP(C161,$F$10)</f>
        <v>72.16</v>
      </c>
      <c r="G161" s="61">
        <f>_xll.BDP(C161,$G$10)</f>
        <v>70.56</v>
      </c>
      <c r="H161" s="62">
        <f t="shared" si="86"/>
        <v>-1.5999999999999943</v>
      </c>
      <c r="I161" s="69">
        <f t="shared" si="87"/>
        <v>-2.2172949002217215</v>
      </c>
      <c r="J161" s="23">
        <v>0</v>
      </c>
      <c r="K161" s="45" t="str">
        <f>CONCATENATE(D804,D161, " Curncy")</f>
        <v>EUREUR Curncy</v>
      </c>
      <c r="L161" s="45">
        <f>IF(D161 = D804,1,_xll.BDP(K161,$L$10))</f>
        <v>1</v>
      </c>
      <c r="M161" s="63">
        <f>IF(D161 = D804,1,_xll.BDP(K161,$M$10)*L161)</f>
        <v>1</v>
      </c>
      <c r="N161" s="265">
        <f t="shared" si="88"/>
        <v>0</v>
      </c>
      <c r="O161" s="133">
        <f>N161 / AA740</f>
        <v>0</v>
      </c>
      <c r="P161" s="275">
        <f>N161 / AA804</f>
        <v>0</v>
      </c>
      <c r="Q161" s="64">
        <f t="shared" si="89"/>
        <v>0</v>
      </c>
      <c r="R161" s="10">
        <f>Q161 / AA740*100</f>
        <v>0</v>
      </c>
      <c r="S161" s="10">
        <f>Q161 / AA804*100</f>
        <v>0</v>
      </c>
      <c r="T161" s="288">
        <f t="shared" si="90"/>
        <v>0</v>
      </c>
      <c r="U161" s="127">
        <f t="shared" si="91"/>
        <v>0</v>
      </c>
      <c r="V161" s="30">
        <f t="shared" si="92"/>
        <v>1</v>
      </c>
      <c r="W161" s="40">
        <v>0</v>
      </c>
      <c r="X161" s="40">
        <v>1</v>
      </c>
      <c r="Y161" s="119">
        <f t="shared" si="93"/>
        <v>0</v>
      </c>
      <c r="Z161" s="119">
        <f t="shared" si="94"/>
        <v>0</v>
      </c>
      <c r="AA161" s="168"/>
      <c r="AB161" s="150">
        <f>_xll.BDH(C161,$AB$10,$D$1,$D$1)</f>
        <v>67.7</v>
      </c>
      <c r="AC161" s="148">
        <f t="shared" si="95"/>
        <v>4.4599999999999937</v>
      </c>
      <c r="AD161" s="137">
        <f t="shared" si="96"/>
        <v>6.587887740029533</v>
      </c>
      <c r="AE161" s="136">
        <v>0</v>
      </c>
      <c r="AF161" s="138">
        <f>IF(D161 = D804,1,_xll.BDP(K161,$AF$10)*L161)</f>
        <v>1</v>
      </c>
      <c r="AG161" s="160">
        <f>AC161*AE161*V161/AF161 / AI740</f>
        <v>0</v>
      </c>
      <c r="AH161" s="160">
        <f>AC161*AE161*V161/AF161 / AI804</f>
        <v>0</v>
      </c>
      <c r="AI161" s="171"/>
      <c r="AJ161" s="162"/>
      <c r="AK161" s="144"/>
    </row>
    <row r="162" spans="2:37" s="40" customFormat="1" x14ac:dyDescent="0.2">
      <c r="B162" s="45">
        <v>1980</v>
      </c>
      <c r="C162" s="116" t="s">
        <v>195</v>
      </c>
      <c r="D162" s="40" t="str">
        <f>_xll.BDP(C162,$D$10)</f>
        <v>EUR</v>
      </c>
      <c r="E162" s="40" t="s">
        <v>425</v>
      </c>
      <c r="F162" s="61">
        <f>_xll.BDP(C162,$F$10)</f>
        <v>22.49</v>
      </c>
      <c r="G162" s="61">
        <f>_xll.BDP(C162,$G$10)</f>
        <v>22.18</v>
      </c>
      <c r="H162" s="62">
        <f t="shared" si="86"/>
        <v>-0.30999999999999872</v>
      </c>
      <c r="I162" s="69">
        <f t="shared" si="87"/>
        <v>-1.3783903957314305</v>
      </c>
      <c r="J162" s="23">
        <v>-97000</v>
      </c>
      <c r="K162" s="45" t="str">
        <f>CONCATENATE(D804,D162, " Curncy")</f>
        <v>EUREUR Curncy</v>
      </c>
      <c r="L162" s="45">
        <f>IF(D162 = D804,1,_xll.BDP(K162,$L$10))</f>
        <v>1</v>
      </c>
      <c r="M162" s="63">
        <f>IF(D162 = D804,1,_xll.BDP(K162,$M$10)*L162)</f>
        <v>1</v>
      </c>
      <c r="N162" s="265">
        <f t="shared" si="88"/>
        <v>30069.999999999876</v>
      </c>
      <c r="O162" s="133">
        <f>N162 / AA740</f>
        <v>1.9418250306710668E-4</v>
      </c>
      <c r="P162" s="275">
        <f>N162 / AA804</f>
        <v>1.7870215724002586E-4</v>
      </c>
      <c r="Q162" s="64">
        <f t="shared" si="89"/>
        <v>-2151460</v>
      </c>
      <c r="R162" s="10">
        <f>Q162 / AA740*100</f>
        <v>-1.389344489686595</v>
      </c>
      <c r="S162" s="10">
        <f>Q162 / AA804*100</f>
        <v>-1.278585112123803</v>
      </c>
      <c r="T162" s="288">
        <f t="shared" si="90"/>
        <v>-1.389344489686595</v>
      </c>
      <c r="U162" s="127">
        <f t="shared" si="91"/>
        <v>0</v>
      </c>
      <c r="V162" s="30">
        <f t="shared" si="92"/>
        <v>1</v>
      </c>
      <c r="W162" s="40">
        <v>0</v>
      </c>
      <c r="X162" s="40">
        <v>1</v>
      </c>
      <c r="Y162" s="119">
        <f t="shared" si="93"/>
        <v>1.9418250306710668E-4</v>
      </c>
      <c r="Z162" s="119">
        <f t="shared" si="94"/>
        <v>0</v>
      </c>
      <c r="AA162" s="168"/>
      <c r="AB162" s="150">
        <f>_xll.BDH(C162,$AB$10,$D$1,$D$1)</f>
        <v>23.32</v>
      </c>
      <c r="AC162" s="148">
        <f t="shared" si="95"/>
        <v>-0.83000000000000185</v>
      </c>
      <c r="AD162" s="137">
        <f t="shared" si="96"/>
        <v>-3.5591766723842273</v>
      </c>
      <c r="AE162" s="136">
        <v>-97000</v>
      </c>
      <c r="AF162" s="138">
        <f>IF(D162 = D804,1,_xll.BDP(K162,$AF$10)*L162)</f>
        <v>1</v>
      </c>
      <c r="AG162" s="160">
        <f>AC162*AE162*V162/AF162 / AI740</f>
        <v>5.2118177381156215E-4</v>
      </c>
      <c r="AH162" s="160">
        <f>AC162*AE162*V162/AF162 / AI804</f>
        <v>4.7947154197745047E-4</v>
      </c>
      <c r="AI162" s="171"/>
      <c r="AJ162" s="162"/>
      <c r="AK162" s="144"/>
    </row>
    <row r="163" spans="2:37" s="40" customFormat="1" x14ac:dyDescent="0.2">
      <c r="B163" s="45">
        <v>1933</v>
      </c>
      <c r="C163" s="116" t="s">
        <v>194</v>
      </c>
      <c r="D163" s="40" t="str">
        <f>_xll.BDP(C163,$D$10)</f>
        <v>EUR</v>
      </c>
      <c r="E163" s="40" t="s">
        <v>346</v>
      </c>
      <c r="F163" s="61">
        <f>_xll.BDP(C163,$F$10)</f>
        <v>23.53</v>
      </c>
      <c r="G163" s="61">
        <f>_xll.BDP(C163,$G$10)</f>
        <v>23.07</v>
      </c>
      <c r="H163" s="62">
        <f t="shared" si="86"/>
        <v>-0.46000000000000085</v>
      </c>
      <c r="I163" s="69">
        <f t="shared" si="87"/>
        <v>-1.9549511262218477</v>
      </c>
      <c r="J163" s="23">
        <v>-43000</v>
      </c>
      <c r="K163" s="45" t="str">
        <f>CONCATENATE(D804,D163, " Curncy")</f>
        <v>EUREUR Curncy</v>
      </c>
      <c r="L163" s="45">
        <f>IF(D163 = D804,1,_xll.BDP(K163,$L$10))</f>
        <v>1</v>
      </c>
      <c r="M163" s="63">
        <f>IF(D163 = D804,1,_xll.BDP(K163,$M$10)*L163)</f>
        <v>1</v>
      </c>
      <c r="N163" s="265">
        <f t="shared" si="88"/>
        <v>19780.000000000036</v>
      </c>
      <c r="O163" s="133">
        <f>N163 / AA740</f>
        <v>1.2773295346416339E-4</v>
      </c>
      <c r="P163" s="275">
        <f>N163 / AA804</f>
        <v>1.1755000566038352E-4</v>
      </c>
      <c r="Q163" s="64">
        <f t="shared" si="89"/>
        <v>-992010</v>
      </c>
      <c r="R163" s="10">
        <f>Q163 / AA740*100</f>
        <v>-0.64060852965614001</v>
      </c>
      <c r="S163" s="10">
        <f>Q163 / AA804*100</f>
        <v>-0.58953883273587893</v>
      </c>
      <c r="T163" s="288">
        <f t="shared" si="90"/>
        <v>-0.64060852965614001</v>
      </c>
      <c r="U163" s="127">
        <f t="shared" si="91"/>
        <v>0</v>
      </c>
      <c r="V163" s="30">
        <f t="shared" si="92"/>
        <v>1</v>
      </c>
      <c r="W163" s="40">
        <v>0</v>
      </c>
      <c r="X163" s="40">
        <v>1</v>
      </c>
      <c r="Y163" s="119">
        <f t="shared" si="93"/>
        <v>1.2773295346416339E-4</v>
      </c>
      <c r="Z163" s="119">
        <f t="shared" si="94"/>
        <v>0</v>
      </c>
      <c r="AA163" s="168"/>
      <c r="AB163" s="150">
        <f>_xll.BDH(C163,$AB$10,$D$1,$D$1)</f>
        <v>23.63</v>
      </c>
      <c r="AC163" s="148">
        <f t="shared" si="95"/>
        <v>-9.9999999999997868E-2</v>
      </c>
      <c r="AD163" s="137">
        <f t="shared" si="96"/>
        <v>-0.42319085907743492</v>
      </c>
      <c r="AE163" s="136">
        <v>-43000</v>
      </c>
      <c r="AF163" s="138">
        <f>IF(D163 = D804,1,_xll.BDP(K163,$AF$10)*L163)</f>
        <v>1</v>
      </c>
      <c r="AG163" s="160">
        <f>AC163*AE163*V163/AF163 / AI740</f>
        <v>2.7836065425284615E-5</v>
      </c>
      <c r="AH163" s="160">
        <f>AC163*AE163*V163/AF163 / AI804</f>
        <v>2.5608342199763862E-5</v>
      </c>
      <c r="AI163" s="171"/>
      <c r="AJ163" s="162"/>
      <c r="AK163" s="144"/>
    </row>
    <row r="164" spans="2:37" s="40" customFormat="1" ht="12" customHeight="1" x14ac:dyDescent="0.2">
      <c r="B164" s="45">
        <v>516</v>
      </c>
      <c r="C164" s="116" t="s">
        <v>740</v>
      </c>
      <c r="D164" s="40" t="str">
        <f>_xll.BDP(C164,$D$10)</f>
        <v>EUR</v>
      </c>
      <c r="E164" s="40" t="s">
        <v>772</v>
      </c>
      <c r="F164" s="61">
        <f>_xll.BDP(C164,$F$10)</f>
        <v>95.5</v>
      </c>
      <c r="G164" s="61">
        <f>_xll.BDP(C164,$G$10)</f>
        <v>95.05</v>
      </c>
      <c r="H164" s="62">
        <f t="shared" si="86"/>
        <v>-0.45000000000000284</v>
      </c>
      <c r="I164" s="69">
        <f t="shared" si="87"/>
        <v>-0.47120418848167833</v>
      </c>
      <c r="J164" s="23">
        <v>0</v>
      </c>
      <c r="K164" s="45" t="str">
        <f>CONCATENATE(D804,D164, " Curncy")</f>
        <v>EUREUR Curncy</v>
      </c>
      <c r="L164" s="45">
        <f>IF(D164 = D804,1,_xll.BDP(K164,$L$10))</f>
        <v>1</v>
      </c>
      <c r="M164" s="63">
        <f>IF(D164 = D804,1,_xll.BDP(K164,$M$10)*L164)</f>
        <v>1</v>
      </c>
      <c r="N164" s="265">
        <f t="shared" si="88"/>
        <v>0</v>
      </c>
      <c r="O164" s="133">
        <f>N164 / AA740</f>
        <v>0</v>
      </c>
      <c r="P164" s="275">
        <f>N164 / AA804</f>
        <v>0</v>
      </c>
      <c r="Q164" s="64">
        <f t="shared" si="89"/>
        <v>0</v>
      </c>
      <c r="R164" s="10">
        <f>Q164 / AA740*100</f>
        <v>0</v>
      </c>
      <c r="S164" s="10">
        <f>Q164 / AA804*100</f>
        <v>0</v>
      </c>
      <c r="T164" s="288">
        <f t="shared" si="90"/>
        <v>0</v>
      </c>
      <c r="U164" s="127">
        <f t="shared" si="91"/>
        <v>0</v>
      </c>
      <c r="V164" s="30">
        <f t="shared" si="92"/>
        <v>1</v>
      </c>
      <c r="W164" s="40">
        <v>0</v>
      </c>
      <c r="X164" s="40">
        <v>1</v>
      </c>
      <c r="Y164" s="119">
        <f t="shared" si="93"/>
        <v>0</v>
      </c>
      <c r="Z164" s="119">
        <f t="shared" si="94"/>
        <v>0</v>
      </c>
      <c r="AA164" s="168"/>
      <c r="AB164" s="150">
        <f>_xll.BDH(C164,$AB$10,$D$1,$D$1)</f>
        <v>94.75</v>
      </c>
      <c r="AC164" s="148">
        <f t="shared" si="95"/>
        <v>0.75</v>
      </c>
      <c r="AD164" s="137">
        <f t="shared" si="96"/>
        <v>0.79155672823219003</v>
      </c>
      <c r="AE164" s="136">
        <v>0</v>
      </c>
      <c r="AF164" s="138">
        <f>IF(D164 = D804,1,_xll.BDP(K164,$AF$10)*L164)</f>
        <v>1</v>
      </c>
      <c r="AG164" s="160">
        <f>AC164*AE164*V164/AF164 / AI740</f>
        <v>0</v>
      </c>
      <c r="AH164" s="160">
        <f>AC164*AE164*V164/AF164 / AI804</f>
        <v>0</v>
      </c>
      <c r="AI164" s="171"/>
      <c r="AJ164" s="162"/>
      <c r="AK164" s="144"/>
    </row>
    <row r="165" spans="2:37" s="40" customFormat="1" ht="12" customHeight="1" x14ac:dyDescent="0.2">
      <c r="B165" s="45">
        <v>125</v>
      </c>
      <c r="C165" s="116" t="s">
        <v>741</v>
      </c>
      <c r="D165" s="40" t="str">
        <f>_xll.BDP(C165,$D$10)</f>
        <v>EUR</v>
      </c>
      <c r="E165" s="40" t="s">
        <v>773</v>
      </c>
      <c r="F165" s="61">
        <f>_xll.BDP(C165,$F$10)</f>
        <v>190</v>
      </c>
      <c r="G165" s="61">
        <f>_xll.BDP(C165,$G$10)</f>
        <v>184.75</v>
      </c>
      <c r="H165" s="62">
        <f t="shared" si="86"/>
        <v>-5.25</v>
      </c>
      <c r="I165" s="69">
        <f t="shared" si="87"/>
        <v>-2.763157894736842</v>
      </c>
      <c r="J165" s="23">
        <v>0</v>
      </c>
      <c r="K165" s="45" t="str">
        <f>CONCATENATE(D804,D165, " Curncy")</f>
        <v>EUREUR Curncy</v>
      </c>
      <c r="L165" s="45">
        <f>IF(D165 = D804,1,_xll.BDP(K165,$L$10))</f>
        <v>1</v>
      </c>
      <c r="M165" s="63">
        <f>IF(D165 = D804,1,_xll.BDP(K165,$M$10)*L165)</f>
        <v>1</v>
      </c>
      <c r="N165" s="265">
        <f t="shared" si="88"/>
        <v>0</v>
      </c>
      <c r="O165" s="133">
        <f>N165 / AA740</f>
        <v>0</v>
      </c>
      <c r="P165" s="275">
        <f>N165 / AA804</f>
        <v>0</v>
      </c>
      <c r="Q165" s="64">
        <f t="shared" si="89"/>
        <v>0</v>
      </c>
      <c r="R165" s="10">
        <f>Q165 / AA740*100</f>
        <v>0</v>
      </c>
      <c r="S165" s="10">
        <f>Q165 / AA804*100</f>
        <v>0</v>
      </c>
      <c r="T165" s="288">
        <f t="shared" si="90"/>
        <v>0</v>
      </c>
      <c r="U165" s="127">
        <f t="shared" si="91"/>
        <v>0</v>
      </c>
      <c r="V165" s="30">
        <f t="shared" si="92"/>
        <v>1</v>
      </c>
      <c r="W165" s="40">
        <v>0</v>
      </c>
      <c r="X165" s="40">
        <v>1</v>
      </c>
      <c r="Y165" s="119">
        <f t="shared" si="93"/>
        <v>0</v>
      </c>
      <c r="Z165" s="119">
        <f t="shared" si="94"/>
        <v>0</v>
      </c>
      <c r="AA165" s="168"/>
      <c r="AB165" s="150">
        <f>_xll.BDH(C165,$AB$10,$D$1,$D$1)</f>
        <v>184.3</v>
      </c>
      <c r="AC165" s="148">
        <f t="shared" si="95"/>
        <v>5.6999999999999886</v>
      </c>
      <c r="AD165" s="137">
        <f t="shared" si="96"/>
        <v>3.0927835051546326</v>
      </c>
      <c r="AE165" s="136">
        <v>0</v>
      </c>
      <c r="AF165" s="138">
        <f>IF(D165 = D804,1,_xll.BDP(K165,$AF$10)*L165)</f>
        <v>1</v>
      </c>
      <c r="AG165" s="160">
        <f>AC165*AE165*V165/AF165 / AI740</f>
        <v>0</v>
      </c>
      <c r="AH165" s="160">
        <f>AC165*AE165*V165/AF165 / AI804</f>
        <v>0</v>
      </c>
      <c r="AI165" s="171"/>
      <c r="AJ165" s="162"/>
      <c r="AK165" s="144"/>
    </row>
    <row r="166" spans="2:37" s="40" customFormat="1" ht="12" customHeight="1" x14ac:dyDescent="0.2">
      <c r="B166" s="45">
        <v>3439</v>
      </c>
      <c r="C166" s="116" t="s">
        <v>742</v>
      </c>
      <c r="D166" s="40" t="str">
        <f>_xll.BDP(C166,$D$10)</f>
        <v>EUR</v>
      </c>
      <c r="E166" s="40" t="s">
        <v>774</v>
      </c>
      <c r="F166" s="61">
        <f>_xll.BDP(C166,$F$10)</f>
        <v>65.459999999999994</v>
      </c>
      <c r="G166" s="61">
        <f>_xll.BDP(C166,$G$10)</f>
        <v>64.3</v>
      </c>
      <c r="H166" s="62">
        <f t="shared" si="86"/>
        <v>-1.1599999999999966</v>
      </c>
      <c r="I166" s="69">
        <f t="shared" si="87"/>
        <v>-1.7720745493431052</v>
      </c>
      <c r="J166" s="23">
        <v>0</v>
      </c>
      <c r="K166" s="45" t="str">
        <f>CONCATENATE(D804,D166, " Curncy")</f>
        <v>EUREUR Curncy</v>
      </c>
      <c r="L166" s="45">
        <f>IF(D166 = D804,1,_xll.BDP(K166,$L$10))</f>
        <v>1</v>
      </c>
      <c r="M166" s="63">
        <f>IF(D166 = D804,1,_xll.BDP(K166,$M$10)*L166)</f>
        <v>1</v>
      </c>
      <c r="N166" s="265">
        <f t="shared" si="88"/>
        <v>0</v>
      </c>
      <c r="O166" s="133">
        <f>N166 / AA740</f>
        <v>0</v>
      </c>
      <c r="P166" s="275">
        <f>N166 / AA804</f>
        <v>0</v>
      </c>
      <c r="Q166" s="64">
        <f t="shared" si="89"/>
        <v>0</v>
      </c>
      <c r="R166" s="10">
        <f>Q166 / AA740*100</f>
        <v>0</v>
      </c>
      <c r="S166" s="10">
        <f>Q166 / AA804*100</f>
        <v>0</v>
      </c>
      <c r="T166" s="288">
        <f t="shared" si="90"/>
        <v>0</v>
      </c>
      <c r="U166" s="127">
        <f t="shared" si="91"/>
        <v>0</v>
      </c>
      <c r="V166" s="30">
        <f t="shared" si="92"/>
        <v>1</v>
      </c>
      <c r="W166" s="40">
        <v>0</v>
      </c>
      <c r="X166" s="40">
        <v>1</v>
      </c>
      <c r="Y166" s="119">
        <f t="shared" si="93"/>
        <v>0</v>
      </c>
      <c r="Z166" s="119">
        <f t="shared" si="94"/>
        <v>0</v>
      </c>
      <c r="AA166" s="168"/>
      <c r="AB166" s="150">
        <f>_xll.BDH(C166,$AB$10,$D$1,$D$1)</f>
        <v>66</v>
      </c>
      <c r="AC166" s="148">
        <f t="shared" si="95"/>
        <v>-0.54000000000000625</v>
      </c>
      <c r="AD166" s="137">
        <f t="shared" si="96"/>
        <v>-0.81818181818182767</v>
      </c>
      <c r="AE166" s="136">
        <v>0</v>
      </c>
      <c r="AF166" s="138">
        <f>IF(D166 = D804,1,_xll.BDP(K166,$AF$10)*L166)</f>
        <v>1</v>
      </c>
      <c r="AG166" s="160">
        <f>AC166*AE166*V166/AF166 / AI740</f>
        <v>0</v>
      </c>
      <c r="AH166" s="160">
        <f>AC166*AE166*V166/AF166 / AI804</f>
        <v>0</v>
      </c>
      <c r="AI166" s="171"/>
      <c r="AJ166" s="162"/>
      <c r="AK166" s="144"/>
    </row>
    <row r="167" spans="2:37" s="40" customFormat="1" ht="12" customHeight="1" x14ac:dyDescent="0.2">
      <c r="B167" s="45">
        <v>1770</v>
      </c>
      <c r="C167" s="116" t="s">
        <v>743</v>
      </c>
      <c r="D167" s="40" t="str">
        <f>_xll.BDP(C167,$D$10)</f>
        <v>EUR</v>
      </c>
      <c r="E167" s="40" t="s">
        <v>775</v>
      </c>
      <c r="F167" s="61">
        <f>_xll.BDP(C167,$F$10)</f>
        <v>27.18</v>
      </c>
      <c r="G167" s="61">
        <f>_xll.BDP(C167,$G$10)</f>
        <v>27.35</v>
      </c>
      <c r="H167" s="62">
        <f t="shared" si="86"/>
        <v>0.17000000000000171</v>
      </c>
      <c r="I167" s="69">
        <f t="shared" si="87"/>
        <v>0.62545989698308213</v>
      </c>
      <c r="J167" s="23">
        <v>0</v>
      </c>
      <c r="K167" s="45" t="str">
        <f>CONCATENATE(D804,D167, " Curncy")</f>
        <v>EUREUR Curncy</v>
      </c>
      <c r="L167" s="45">
        <f>IF(D167 = D804,1,_xll.BDP(K167,$L$10))</f>
        <v>1</v>
      </c>
      <c r="M167" s="63">
        <f>IF(D167 = D804,1,_xll.BDP(K167,$M$10)*L167)</f>
        <v>1</v>
      </c>
      <c r="N167" s="265">
        <f t="shared" si="88"/>
        <v>0</v>
      </c>
      <c r="O167" s="133">
        <f>N167 / AA740</f>
        <v>0</v>
      </c>
      <c r="P167" s="275">
        <f>N167 / AA804</f>
        <v>0</v>
      </c>
      <c r="Q167" s="64">
        <f t="shared" si="89"/>
        <v>0</v>
      </c>
      <c r="R167" s="10">
        <f>Q167 / AA740*100</f>
        <v>0</v>
      </c>
      <c r="S167" s="10">
        <f>Q167 / AA804*100</f>
        <v>0</v>
      </c>
      <c r="T167" s="288">
        <f t="shared" si="90"/>
        <v>0</v>
      </c>
      <c r="U167" s="127">
        <f t="shared" si="91"/>
        <v>0</v>
      </c>
      <c r="V167" s="30">
        <f t="shared" si="92"/>
        <v>1</v>
      </c>
      <c r="W167" s="40">
        <v>0</v>
      </c>
      <c r="X167" s="40">
        <v>1</v>
      </c>
      <c r="Y167" s="119">
        <f t="shared" si="93"/>
        <v>0</v>
      </c>
      <c r="Z167" s="119">
        <f t="shared" si="94"/>
        <v>0</v>
      </c>
      <c r="AA167" s="168"/>
      <c r="AB167" s="150">
        <f>_xll.BDH(C167,$AB$10,$D$1,$D$1)</f>
        <v>28.8</v>
      </c>
      <c r="AC167" s="148">
        <f t="shared" si="95"/>
        <v>-1.620000000000001</v>
      </c>
      <c r="AD167" s="137">
        <f t="shared" si="96"/>
        <v>-5.6250000000000036</v>
      </c>
      <c r="AE167" s="136">
        <v>0</v>
      </c>
      <c r="AF167" s="138">
        <f>IF(D167 = D804,1,_xll.BDP(K167,$AF$10)*L167)</f>
        <v>1</v>
      </c>
      <c r="AG167" s="160">
        <f>AC167*AE167*V167/AF167 / AI740</f>
        <v>0</v>
      </c>
      <c r="AH167" s="160">
        <f>AC167*AE167*V167/AF167 / AI804</f>
        <v>0</v>
      </c>
      <c r="AI167" s="171"/>
      <c r="AJ167" s="162"/>
      <c r="AK167" s="144"/>
    </row>
    <row r="168" spans="2:37" s="40" customFormat="1" x14ac:dyDescent="0.2">
      <c r="B168" s="45">
        <v>2760</v>
      </c>
      <c r="D168" s="40" t="s">
        <v>7</v>
      </c>
      <c r="E168" s="40" t="s">
        <v>193</v>
      </c>
      <c r="F168" s="61">
        <v>0</v>
      </c>
      <c r="G168" s="61">
        <v>0</v>
      </c>
      <c r="H168" s="62">
        <f t="shared" si="86"/>
        <v>0</v>
      </c>
      <c r="I168" s="69">
        <f t="shared" si="87"/>
        <v>0</v>
      </c>
      <c r="J168" s="23">
        <v>3500000</v>
      </c>
      <c r="K168" s="45" t="str">
        <f>CONCATENATE(D804,D168, " Curncy")</f>
        <v>EUREUR Curncy</v>
      </c>
      <c r="L168" s="45">
        <f>IF(D168 = D804,1,_xll.BDP(K168,$L$10))</f>
        <v>1</v>
      </c>
      <c r="M168" s="63">
        <f>IF(D168 = D804,1,_xll.BDP(K168,$M$10)*L168)</f>
        <v>1</v>
      </c>
      <c r="N168" s="265">
        <f t="shared" si="88"/>
        <v>0</v>
      </c>
      <c r="O168" s="133">
        <f>N168 / AA740</f>
        <v>0</v>
      </c>
      <c r="P168" s="275">
        <f>N168 / AA804</f>
        <v>0</v>
      </c>
      <c r="Q168" s="64">
        <f t="shared" si="89"/>
        <v>0</v>
      </c>
      <c r="R168" s="10">
        <f>Q168 / AA740*100</f>
        <v>0</v>
      </c>
      <c r="S168" s="10">
        <f>Q168 / AA804*100</f>
        <v>0</v>
      </c>
      <c r="T168" s="288">
        <f t="shared" si="90"/>
        <v>0</v>
      </c>
      <c r="U168" s="127">
        <f t="shared" si="91"/>
        <v>0</v>
      </c>
      <c r="V168" s="30">
        <f t="shared" si="92"/>
        <v>1</v>
      </c>
      <c r="W168" s="40">
        <v>1</v>
      </c>
      <c r="X168" s="40">
        <v>1</v>
      </c>
      <c r="Y168" s="119">
        <f t="shared" si="93"/>
        <v>0</v>
      </c>
      <c r="Z168" s="119">
        <f t="shared" si="94"/>
        <v>0</v>
      </c>
      <c r="AA168" s="168"/>
      <c r="AB168" s="150">
        <v>0</v>
      </c>
      <c r="AC168" s="148">
        <f t="shared" si="95"/>
        <v>0</v>
      </c>
      <c r="AD168" s="137">
        <f t="shared" si="96"/>
        <v>0</v>
      </c>
      <c r="AE168" s="136">
        <v>3500000</v>
      </c>
      <c r="AF168" s="138">
        <f>IF(D168 = D804,1,_xll.BDP(K168,$AF$10)*L168)</f>
        <v>1</v>
      </c>
      <c r="AG168" s="160">
        <f>AC168*AE168*V168/AF168 / AI740</f>
        <v>0</v>
      </c>
      <c r="AH168" s="160">
        <f>AC168*AE168*V168/AF168 / AI804</f>
        <v>0</v>
      </c>
      <c r="AI168" s="171"/>
      <c r="AJ168" s="162"/>
      <c r="AK168" s="144"/>
    </row>
    <row r="169" spans="2:37" s="40" customFormat="1" ht="12" customHeight="1" x14ac:dyDescent="0.2">
      <c r="B169" s="45">
        <v>168</v>
      </c>
      <c r="C169" s="40" t="s">
        <v>744</v>
      </c>
      <c r="D169" s="40" t="str">
        <f>_xll.BDP(C169,$D$10)</f>
        <v>EUR</v>
      </c>
      <c r="E169" s="40" t="s">
        <v>1394</v>
      </c>
      <c r="F169" s="61">
        <f>_xll.BDP(C169,$F$10)</f>
        <v>112.1</v>
      </c>
      <c r="G169" s="61">
        <f>_xll.BDP(C169,$G$10)</f>
        <v>111.05</v>
      </c>
      <c r="H169" s="62">
        <f t="shared" si="86"/>
        <v>-1.0499999999999972</v>
      </c>
      <c r="I169" s="69">
        <f t="shared" si="87"/>
        <v>-0.93666369313113029</v>
      </c>
      <c r="J169" s="23">
        <v>0</v>
      </c>
      <c r="K169" s="45" t="str">
        <f>CONCATENATE(D804,D169, " Curncy")</f>
        <v>EUREUR Curncy</v>
      </c>
      <c r="L169" s="45">
        <f>IF(D169 = D804,1,_xll.BDP(K169,$L$10))</f>
        <v>1</v>
      </c>
      <c r="M169" s="63">
        <f>IF(D169 = D804,1,_xll.BDP(K169,$M$10)*L169)</f>
        <v>1</v>
      </c>
      <c r="N169" s="265">
        <f t="shared" si="88"/>
        <v>0</v>
      </c>
      <c r="O169" s="133">
        <f>N169 / AA740</f>
        <v>0</v>
      </c>
      <c r="P169" s="275">
        <f>N169 / AA804</f>
        <v>0</v>
      </c>
      <c r="Q169" s="64">
        <f t="shared" si="89"/>
        <v>0</v>
      </c>
      <c r="R169" s="10">
        <f>Q169 / AA740*100</f>
        <v>0</v>
      </c>
      <c r="S169" s="10">
        <f>Q169 / AA804*100</f>
        <v>0</v>
      </c>
      <c r="T169" s="288">
        <f t="shared" si="90"/>
        <v>0</v>
      </c>
      <c r="U169" s="127">
        <f t="shared" si="91"/>
        <v>0</v>
      </c>
      <c r="V169" s="30">
        <f t="shared" si="92"/>
        <v>1</v>
      </c>
      <c r="W169" s="40">
        <v>0</v>
      </c>
      <c r="X169" s="40">
        <v>1</v>
      </c>
      <c r="Y169" s="119">
        <f t="shared" si="93"/>
        <v>0</v>
      </c>
      <c r="Z169" s="119">
        <f t="shared" si="94"/>
        <v>0</v>
      </c>
      <c r="AA169" s="168"/>
      <c r="AB169" s="150">
        <f>_xll.BDH(C169,$AB$10,$D$1,$D$1)</f>
        <v>106.3</v>
      </c>
      <c r="AC169" s="148">
        <f t="shared" si="95"/>
        <v>5.7999999999999972</v>
      </c>
      <c r="AD169" s="137">
        <f t="shared" si="96"/>
        <v>5.4562558795860747</v>
      </c>
      <c r="AE169" s="136">
        <v>0</v>
      </c>
      <c r="AF169" s="138">
        <f>IF(D169 = D804,1,_xll.BDP(K169,$AF$10)*L169)</f>
        <v>1</v>
      </c>
      <c r="AG169" s="160">
        <f>AC169*AE169*V169/AF169 / AI740</f>
        <v>0</v>
      </c>
      <c r="AH169" s="160">
        <f>AC169*AE169*V169/AF169 / AI804</f>
        <v>0</v>
      </c>
      <c r="AI169" s="171"/>
      <c r="AJ169" s="162"/>
      <c r="AK169" s="144"/>
    </row>
    <row r="170" spans="2:37" s="40" customFormat="1" ht="12" customHeight="1" x14ac:dyDescent="0.2">
      <c r="B170" s="45">
        <v>42</v>
      </c>
      <c r="C170" s="40" t="s">
        <v>745</v>
      </c>
      <c r="D170" s="40" t="str">
        <f>_xll.BDP(C170,$D$10)</f>
        <v>EUR</v>
      </c>
      <c r="E170" s="40" t="s">
        <v>1395</v>
      </c>
      <c r="F170" s="61">
        <f>_xll.BDP(C170,$F$10)</f>
        <v>27.26</v>
      </c>
      <c r="G170" s="61">
        <f>_xll.BDP(C170,$G$10)</f>
        <v>26.8</v>
      </c>
      <c r="H170" s="62">
        <f t="shared" si="86"/>
        <v>-0.46000000000000085</v>
      </c>
      <c r="I170" s="69">
        <f t="shared" si="87"/>
        <v>-1.6874541452677947</v>
      </c>
      <c r="J170" s="23">
        <v>0</v>
      </c>
      <c r="K170" s="45" t="str">
        <f>CONCATENATE(D804,D170, " Curncy")</f>
        <v>EUREUR Curncy</v>
      </c>
      <c r="L170" s="45">
        <f>IF(D170 = D804,1,_xll.BDP(K170,$L$10))</f>
        <v>1</v>
      </c>
      <c r="M170" s="63">
        <f>IF(D170 = D804,1,_xll.BDP(K170,$M$10)*L170)</f>
        <v>1</v>
      </c>
      <c r="N170" s="265">
        <f t="shared" si="88"/>
        <v>0</v>
      </c>
      <c r="O170" s="133">
        <f>N170 / AA740</f>
        <v>0</v>
      </c>
      <c r="P170" s="275">
        <f>N170 / AA804</f>
        <v>0</v>
      </c>
      <c r="Q170" s="64">
        <f t="shared" si="89"/>
        <v>0</v>
      </c>
      <c r="R170" s="10">
        <f>Q170 / AA740*100</f>
        <v>0</v>
      </c>
      <c r="S170" s="10">
        <f>Q170 / AA804*100</f>
        <v>0</v>
      </c>
      <c r="T170" s="288">
        <f t="shared" si="90"/>
        <v>0</v>
      </c>
      <c r="U170" s="127">
        <f t="shared" si="91"/>
        <v>0</v>
      </c>
      <c r="V170" s="30">
        <f t="shared" si="92"/>
        <v>1</v>
      </c>
      <c r="W170" s="40">
        <v>0</v>
      </c>
      <c r="X170" s="40">
        <v>1</v>
      </c>
      <c r="Y170" s="119">
        <f t="shared" si="93"/>
        <v>0</v>
      </c>
      <c r="Z170" s="119">
        <f t="shared" si="94"/>
        <v>0</v>
      </c>
      <c r="AA170" s="168"/>
      <c r="AB170" s="150">
        <f>_xll.BDH(C170,$AB$10,$D$1,$D$1)</f>
        <v>27.5</v>
      </c>
      <c r="AC170" s="148">
        <f t="shared" si="95"/>
        <v>-0.23999999999999844</v>
      </c>
      <c r="AD170" s="137">
        <f t="shared" si="96"/>
        <v>-0.87272727272726702</v>
      </c>
      <c r="AE170" s="136">
        <v>0</v>
      </c>
      <c r="AF170" s="138">
        <f>IF(D170 = D804,1,_xll.BDP(K170,$AF$10)*L170)</f>
        <v>1</v>
      </c>
      <c r="AG170" s="160">
        <f>AC170*AE170*V170/AF170 / AI740</f>
        <v>0</v>
      </c>
      <c r="AH170" s="160">
        <f>AC170*AE170*V170/AF170 / AI804</f>
        <v>0</v>
      </c>
      <c r="AI170" s="171"/>
      <c r="AJ170" s="162"/>
      <c r="AK170" s="144"/>
    </row>
    <row r="171" spans="2:37" s="40" customFormat="1" ht="12" customHeight="1" x14ac:dyDescent="0.2">
      <c r="B171" s="45">
        <v>2089</v>
      </c>
      <c r="C171" s="40" t="s">
        <v>746</v>
      </c>
      <c r="D171" s="40" t="str">
        <f>_xll.BDP(C171,$D$10)</f>
        <v>EUR</v>
      </c>
      <c r="E171" s="40" t="s">
        <v>776</v>
      </c>
      <c r="F171" s="61">
        <f>_xll.BDP(C171,$F$10)</f>
        <v>19.815000000000001</v>
      </c>
      <c r="G171" s="61">
        <f>_xll.BDP(C171,$G$10)</f>
        <v>19.8</v>
      </c>
      <c r="H171" s="62">
        <f t="shared" si="86"/>
        <v>-1.5000000000000568E-2</v>
      </c>
      <c r="I171" s="69">
        <f t="shared" si="87"/>
        <v>-7.5700227100684164E-2</v>
      </c>
      <c r="J171" s="23">
        <v>0</v>
      </c>
      <c r="K171" s="45" t="str">
        <f>CONCATENATE(D804,D171, " Curncy")</f>
        <v>EUREUR Curncy</v>
      </c>
      <c r="L171" s="45">
        <f>IF(D171 = D804,1,_xll.BDP(K171,$L$10))</f>
        <v>1</v>
      </c>
      <c r="M171" s="63">
        <f>IF(D171 = D804,1,_xll.BDP(K171,$M$10)*L171)</f>
        <v>1</v>
      </c>
      <c r="N171" s="265">
        <f t="shared" si="88"/>
        <v>0</v>
      </c>
      <c r="O171" s="133">
        <f>N171 / AA740</f>
        <v>0</v>
      </c>
      <c r="P171" s="275">
        <f>N171 / AA804</f>
        <v>0</v>
      </c>
      <c r="Q171" s="64">
        <f t="shared" si="89"/>
        <v>0</v>
      </c>
      <c r="R171" s="10">
        <f>Q171 / AA740*100</f>
        <v>0</v>
      </c>
      <c r="S171" s="10">
        <f>Q171 / AA804*100</f>
        <v>0</v>
      </c>
      <c r="T171" s="288">
        <f t="shared" si="90"/>
        <v>0</v>
      </c>
      <c r="U171" s="127">
        <f t="shared" si="91"/>
        <v>0</v>
      </c>
      <c r="V171" s="30">
        <f t="shared" si="92"/>
        <v>1</v>
      </c>
      <c r="W171" s="40">
        <v>0</v>
      </c>
      <c r="X171" s="40">
        <v>1</v>
      </c>
      <c r="Y171" s="119">
        <f t="shared" si="93"/>
        <v>0</v>
      </c>
      <c r="Z171" s="119">
        <f t="shared" si="94"/>
        <v>0</v>
      </c>
      <c r="AA171" s="168"/>
      <c r="AB171" s="150">
        <f>_xll.BDH(C171,$AB$10,$D$1,$D$1)</f>
        <v>17.850000000000001</v>
      </c>
      <c r="AC171" s="148">
        <f t="shared" si="95"/>
        <v>1.9649999999999999</v>
      </c>
      <c r="AD171" s="137">
        <f t="shared" si="96"/>
        <v>11.008403361344536</v>
      </c>
      <c r="AE171" s="136">
        <v>0</v>
      </c>
      <c r="AF171" s="138">
        <f>IF(D171 = D804,1,_xll.BDP(K171,$AF$10)*L171)</f>
        <v>1</v>
      </c>
      <c r="AG171" s="160">
        <f>AC171*AE171*V171/AF171 / AI740</f>
        <v>0</v>
      </c>
      <c r="AH171" s="160">
        <f>AC171*AE171*V171/AF171 / AI804</f>
        <v>0</v>
      </c>
      <c r="AI171" s="171"/>
      <c r="AJ171" s="162"/>
      <c r="AK171" s="144"/>
    </row>
    <row r="172" spans="2:37" s="40" customFormat="1" x14ac:dyDescent="0.2">
      <c r="B172" s="45">
        <v>2450</v>
      </c>
      <c r="C172" s="116" t="s">
        <v>192</v>
      </c>
      <c r="D172" s="40" t="str">
        <f>_xll.BDP(C172,$D$10)</f>
        <v>EUR</v>
      </c>
      <c r="E172" s="40" t="s">
        <v>424</v>
      </c>
      <c r="F172" s="61">
        <f>_xll.BDP(C172,$F$10)</f>
        <v>85.15</v>
      </c>
      <c r="G172" s="61">
        <f>_xll.BDP(C172,$G$10)</f>
        <v>84.07</v>
      </c>
      <c r="H172" s="62">
        <f t="shared" si="86"/>
        <v>-1.0800000000000125</v>
      </c>
      <c r="I172" s="69">
        <f t="shared" si="87"/>
        <v>-1.2683499706400616</v>
      </c>
      <c r="J172" s="23">
        <v>6438</v>
      </c>
      <c r="K172" s="45" t="str">
        <f>CONCATENATE(D804,D172, " Curncy")</f>
        <v>EUREUR Curncy</v>
      </c>
      <c r="L172" s="45">
        <f>IF(D172 = D804,1,_xll.BDP(K172,$L$10))</f>
        <v>1</v>
      </c>
      <c r="M172" s="63">
        <f>IF(D172 = D804,1,_xll.BDP(K172,$M$10)*L172)</f>
        <v>1</v>
      </c>
      <c r="N172" s="265">
        <f t="shared" si="88"/>
        <v>-6953.0400000000809</v>
      </c>
      <c r="O172" s="133">
        <f>N172 / AA740</f>
        <v>-4.4900522485059423E-5</v>
      </c>
      <c r="P172" s="275">
        <f>N172 / AA804</f>
        <v>-4.1321025852218457E-5</v>
      </c>
      <c r="Q172" s="64">
        <f t="shared" si="89"/>
        <v>541242.65999999992</v>
      </c>
      <c r="R172" s="10">
        <f>Q172 / AA740*100</f>
        <v>0.34951730789989827</v>
      </c>
      <c r="S172" s="10">
        <f>Q172 / AA804*100</f>
        <v>0.32165357809221895</v>
      </c>
      <c r="T172" s="288">
        <f t="shared" si="90"/>
        <v>0</v>
      </c>
      <c r="U172" s="127">
        <f t="shared" si="91"/>
        <v>0.34951730789989827</v>
      </c>
      <c r="V172" s="30">
        <f t="shared" si="92"/>
        <v>1</v>
      </c>
      <c r="W172" s="40">
        <v>0</v>
      </c>
      <c r="X172" s="40">
        <v>1</v>
      </c>
      <c r="Y172" s="119">
        <f t="shared" si="93"/>
        <v>0</v>
      </c>
      <c r="Z172" s="119">
        <f t="shared" si="94"/>
        <v>0</v>
      </c>
      <c r="AA172" s="168"/>
      <c r="AB172" s="150">
        <f>_xll.BDH(C172,$AB$10,$D$1,$D$1)</f>
        <v>87.86</v>
      </c>
      <c r="AC172" s="148">
        <f t="shared" si="95"/>
        <v>-2.7099999999999937</v>
      </c>
      <c r="AD172" s="137">
        <f t="shared" si="96"/>
        <v>-3.0844525381288341</v>
      </c>
      <c r="AE172" s="136">
        <v>6438</v>
      </c>
      <c r="AF172" s="138">
        <f>IF(D172 = D804,1,_xll.BDP(K172,$AF$10)*L172)</f>
        <v>1</v>
      </c>
      <c r="AG172" s="160">
        <f>AC172*AE172*V172/AF172 / AI740</f>
        <v>-1.1294308761712592E-4</v>
      </c>
      <c r="AH172" s="160">
        <f>AC172*AE172*V172/AF172 / AI804</f>
        <v>-1.0390424050987085E-4</v>
      </c>
      <c r="AI172" s="171"/>
      <c r="AJ172" s="162"/>
      <c r="AK172" s="144"/>
    </row>
    <row r="173" spans="2:37" s="40" customFormat="1" ht="12" customHeight="1" x14ac:dyDescent="0.2">
      <c r="B173" s="45">
        <v>6735</v>
      </c>
      <c r="C173" s="116" t="s">
        <v>747</v>
      </c>
      <c r="D173" s="40" t="str">
        <f>_xll.BDP(C173,$D$10)</f>
        <v>EUR</v>
      </c>
      <c r="E173" s="40" t="s">
        <v>1396</v>
      </c>
      <c r="F173" s="61">
        <f>_xll.BDP(C173,$F$10)</f>
        <v>11.71</v>
      </c>
      <c r="G173" s="61">
        <f>_xll.BDP(C173,$G$10)</f>
        <v>11.41</v>
      </c>
      <c r="H173" s="62">
        <f t="shared" si="86"/>
        <v>-0.30000000000000071</v>
      </c>
      <c r="I173" s="69">
        <f t="shared" si="87"/>
        <v>-2.5619128949615773</v>
      </c>
      <c r="J173" s="23">
        <v>0</v>
      </c>
      <c r="K173" s="45" t="str">
        <f>CONCATENATE(D804,D173, " Curncy")</f>
        <v>EUREUR Curncy</v>
      </c>
      <c r="L173" s="45">
        <f>IF(D173 = D804,1,_xll.BDP(K173,$L$10))</f>
        <v>1</v>
      </c>
      <c r="M173" s="63">
        <f>IF(D173 = D804,1,_xll.BDP(K173,$M$10)*L173)</f>
        <v>1</v>
      </c>
      <c r="N173" s="265">
        <f t="shared" si="88"/>
        <v>0</v>
      </c>
      <c r="O173" s="133">
        <f>N173 / AA740</f>
        <v>0</v>
      </c>
      <c r="P173" s="275">
        <f>N173 / AA804</f>
        <v>0</v>
      </c>
      <c r="Q173" s="64">
        <f t="shared" si="89"/>
        <v>0</v>
      </c>
      <c r="R173" s="10">
        <f>Q173 / AA740*100</f>
        <v>0</v>
      </c>
      <c r="S173" s="10">
        <f>Q173 / AA804*100</f>
        <v>0</v>
      </c>
      <c r="T173" s="288">
        <f t="shared" si="90"/>
        <v>0</v>
      </c>
      <c r="U173" s="127">
        <f t="shared" si="91"/>
        <v>0</v>
      </c>
      <c r="V173" s="30">
        <f t="shared" si="92"/>
        <v>1</v>
      </c>
      <c r="W173" s="40">
        <v>0</v>
      </c>
      <c r="X173" s="40">
        <v>1</v>
      </c>
      <c r="Y173" s="119">
        <f t="shared" si="93"/>
        <v>0</v>
      </c>
      <c r="Z173" s="119">
        <f t="shared" si="94"/>
        <v>0</v>
      </c>
      <c r="AA173" s="168"/>
      <c r="AB173" s="150">
        <f>_xll.BDH(C173,$AB$10,$D$1,$D$1)</f>
        <v>11.74</v>
      </c>
      <c r="AC173" s="148">
        <f t="shared" si="95"/>
        <v>-2.9999999999999361E-2</v>
      </c>
      <c r="AD173" s="137">
        <f t="shared" si="96"/>
        <v>-0.25553662691651924</v>
      </c>
      <c r="AE173" s="136">
        <v>0</v>
      </c>
      <c r="AF173" s="138">
        <f>IF(D173 = D804,1,_xll.BDP(K173,$AF$10)*L173)</f>
        <v>1</v>
      </c>
      <c r="AG173" s="160">
        <f>AC173*AE173*V173/AF173 / AI740</f>
        <v>0</v>
      </c>
      <c r="AH173" s="160">
        <f>AC173*AE173*V173/AF173 / AI804</f>
        <v>0</v>
      </c>
      <c r="AI173" s="171"/>
      <c r="AJ173" s="162"/>
      <c r="AK173" s="144"/>
    </row>
    <row r="174" spans="2:37" s="40" customFormat="1" ht="12" customHeight="1" x14ac:dyDescent="0.2">
      <c r="B174" s="45">
        <v>1178</v>
      </c>
      <c r="C174" s="116" t="s">
        <v>748</v>
      </c>
      <c r="D174" s="40" t="str">
        <f>_xll.BDP(C174,$D$10)</f>
        <v>EUR</v>
      </c>
      <c r="E174" s="40" t="s">
        <v>777</v>
      </c>
      <c r="F174" s="61">
        <f>_xll.BDP(C174,$F$10)</f>
        <v>103.26</v>
      </c>
      <c r="G174" s="61">
        <f>_xll.BDP(C174,$G$10)</f>
        <v>101.44</v>
      </c>
      <c r="H174" s="62">
        <f t="shared" si="86"/>
        <v>-1.8200000000000074</v>
      </c>
      <c r="I174" s="69">
        <f t="shared" si="87"/>
        <v>-1.7625411582413395</v>
      </c>
      <c r="J174" s="23">
        <v>0</v>
      </c>
      <c r="K174" s="45" t="str">
        <f>CONCATENATE(D804,D174, " Curncy")</f>
        <v>EUREUR Curncy</v>
      </c>
      <c r="L174" s="45">
        <f>IF(D174 = D804,1,_xll.BDP(K174,$L$10))</f>
        <v>1</v>
      </c>
      <c r="M174" s="63">
        <f>IF(D174 = D804,1,_xll.BDP(K174,$M$10)*L174)</f>
        <v>1</v>
      </c>
      <c r="N174" s="265">
        <f t="shared" si="88"/>
        <v>0</v>
      </c>
      <c r="O174" s="133">
        <f>N174 / AA740</f>
        <v>0</v>
      </c>
      <c r="P174" s="275">
        <f>N174 / AA804</f>
        <v>0</v>
      </c>
      <c r="Q174" s="64">
        <f t="shared" si="89"/>
        <v>0</v>
      </c>
      <c r="R174" s="10">
        <f>Q174 / AA740*100</f>
        <v>0</v>
      </c>
      <c r="S174" s="10">
        <f>Q174 / AA804*100</f>
        <v>0</v>
      </c>
      <c r="T174" s="288">
        <f t="shared" si="90"/>
        <v>0</v>
      </c>
      <c r="U174" s="127">
        <f t="shared" si="91"/>
        <v>0</v>
      </c>
      <c r="V174" s="30">
        <f t="shared" si="92"/>
        <v>1</v>
      </c>
      <c r="W174" s="40">
        <v>0</v>
      </c>
      <c r="X174" s="40">
        <v>1</v>
      </c>
      <c r="Y174" s="119">
        <f t="shared" si="93"/>
        <v>0</v>
      </c>
      <c r="Z174" s="119">
        <f t="shared" si="94"/>
        <v>0</v>
      </c>
      <c r="AA174" s="168"/>
      <c r="AB174" s="150">
        <f>_xll.BDH(C174,$AB$10,$D$1,$D$1)</f>
        <v>105.54</v>
      </c>
      <c r="AC174" s="148">
        <f t="shared" si="95"/>
        <v>-2.2800000000000011</v>
      </c>
      <c r="AD174" s="137">
        <f t="shared" si="96"/>
        <v>-2.160318362706084</v>
      </c>
      <c r="AE174" s="136">
        <v>0</v>
      </c>
      <c r="AF174" s="138">
        <f>IF(D174 = D804,1,_xll.BDP(K174,$AF$10)*L174)</f>
        <v>1</v>
      </c>
      <c r="AG174" s="160">
        <f>AC174*AE174*V174/AF174 / AI740</f>
        <v>0</v>
      </c>
      <c r="AH174" s="160">
        <f>AC174*AE174*V174/AF174 / AI804</f>
        <v>0</v>
      </c>
      <c r="AI174" s="171"/>
      <c r="AJ174" s="162"/>
      <c r="AK174" s="144"/>
    </row>
    <row r="175" spans="2:37" s="40" customFormat="1" x14ac:dyDescent="0.2">
      <c r="B175" s="45">
        <v>27088</v>
      </c>
      <c r="C175" s="40" t="s">
        <v>468</v>
      </c>
      <c r="D175" s="40" t="str">
        <f>_xll.BDP(C175,$D$10)</f>
        <v>EUR</v>
      </c>
      <c r="E175" s="40" t="s">
        <v>469</v>
      </c>
      <c r="F175" s="61">
        <f>_xll.BDP(C175,$F$10)</f>
        <v>157.80000000000001</v>
      </c>
      <c r="G175" s="61">
        <f>_xll.BDP(C175,$G$10)</f>
        <v>149.4</v>
      </c>
      <c r="H175" s="62">
        <f t="shared" si="86"/>
        <v>-8.4000000000000057</v>
      </c>
      <c r="I175" s="69">
        <f t="shared" si="87"/>
        <v>-5.3231939163498128</v>
      </c>
      <c r="J175" s="23">
        <v>0</v>
      </c>
      <c r="K175" s="45" t="str">
        <f>CONCATENATE(D804,D175, " Curncy")</f>
        <v>EUREUR Curncy</v>
      </c>
      <c r="L175" s="45">
        <f>IF(D175 = D804,1,_xll.BDP(K175,$L$10))</f>
        <v>1</v>
      </c>
      <c r="M175" s="63">
        <f>IF(D175 = D804,1,_xll.BDP(K175,$M$10)*L175)</f>
        <v>1</v>
      </c>
      <c r="N175" s="265">
        <f t="shared" si="88"/>
        <v>0</v>
      </c>
      <c r="O175" s="133">
        <f>N175 / AA740</f>
        <v>0</v>
      </c>
      <c r="P175" s="275">
        <f>N175 / AA804</f>
        <v>0</v>
      </c>
      <c r="Q175" s="64">
        <f t="shared" si="89"/>
        <v>0</v>
      </c>
      <c r="R175" s="10">
        <f>Q175 / AA740*100</f>
        <v>0</v>
      </c>
      <c r="S175" s="10">
        <f>Q175 / AA804*100</f>
        <v>0</v>
      </c>
      <c r="T175" s="288">
        <f t="shared" si="90"/>
        <v>0</v>
      </c>
      <c r="U175" s="127">
        <f t="shared" si="91"/>
        <v>0</v>
      </c>
      <c r="V175" s="30">
        <f t="shared" si="92"/>
        <v>1</v>
      </c>
      <c r="W175" s="40">
        <v>0</v>
      </c>
      <c r="X175" s="40">
        <v>1</v>
      </c>
      <c r="Y175" s="119">
        <f t="shared" si="93"/>
        <v>0</v>
      </c>
      <c r="Z175" s="119">
        <f t="shared" si="94"/>
        <v>0</v>
      </c>
      <c r="AA175" s="168"/>
      <c r="AB175" s="150">
        <f>_xll.BDH(C175,$AB$10,$D$1,$D$1)</f>
        <v>139.9</v>
      </c>
      <c r="AC175" s="148">
        <f t="shared" si="95"/>
        <v>17.900000000000006</v>
      </c>
      <c r="AD175" s="137">
        <f t="shared" si="96"/>
        <v>12.794853466761976</v>
      </c>
      <c r="AE175" s="136">
        <v>0</v>
      </c>
      <c r="AF175" s="138">
        <f>IF(D175 = D804,1,_xll.BDP(K175,$AF$10)*L175)</f>
        <v>1</v>
      </c>
      <c r="AG175" s="160">
        <f>AC175*AE175*V175/AF175 / AI740</f>
        <v>0</v>
      </c>
      <c r="AH175" s="160">
        <f>AC175*AE175*V175/AF175 / AI804</f>
        <v>0</v>
      </c>
      <c r="AI175" s="171"/>
      <c r="AJ175" s="162"/>
      <c r="AK175" s="144"/>
    </row>
    <row r="176" spans="2:37" s="40" customFormat="1" ht="12" customHeight="1" x14ac:dyDescent="0.2">
      <c r="B176" s="45">
        <v>1967</v>
      </c>
      <c r="C176" s="40" t="s">
        <v>749</v>
      </c>
      <c r="D176" s="40" t="str">
        <f>_xll.BDP(C176,$D$10)</f>
        <v>EUR</v>
      </c>
      <c r="E176" s="40" t="s">
        <v>1397</v>
      </c>
      <c r="F176" s="61">
        <f>_xll.BDP(C176,$F$10)</f>
        <v>42.43</v>
      </c>
      <c r="G176" s="61">
        <f>_xll.BDP(C176,$G$10)</f>
        <v>42.72</v>
      </c>
      <c r="H176" s="62">
        <f t="shared" si="86"/>
        <v>0.28999999999999915</v>
      </c>
      <c r="I176" s="69">
        <f t="shared" si="87"/>
        <v>0.68347867075182456</v>
      </c>
      <c r="J176" s="23">
        <v>0</v>
      </c>
      <c r="K176" s="45" t="str">
        <f>CONCATENATE(D804,D176, " Curncy")</f>
        <v>EUREUR Curncy</v>
      </c>
      <c r="L176" s="45">
        <f>IF(D176 = D804,1,_xll.BDP(K176,$L$10))</f>
        <v>1</v>
      </c>
      <c r="M176" s="63">
        <f>IF(D176 = D804,1,_xll.BDP(K176,$M$10)*L176)</f>
        <v>1</v>
      </c>
      <c r="N176" s="265">
        <f t="shared" si="88"/>
        <v>0</v>
      </c>
      <c r="O176" s="133">
        <f>N176 / AA740</f>
        <v>0</v>
      </c>
      <c r="P176" s="275">
        <f>N176 / AA804</f>
        <v>0</v>
      </c>
      <c r="Q176" s="64">
        <f t="shared" si="89"/>
        <v>0</v>
      </c>
      <c r="R176" s="10">
        <f>Q176 / AA740*100</f>
        <v>0</v>
      </c>
      <c r="S176" s="10">
        <f>Q176 / AA804*100</f>
        <v>0</v>
      </c>
      <c r="T176" s="288">
        <f t="shared" si="90"/>
        <v>0</v>
      </c>
      <c r="U176" s="127">
        <f t="shared" si="91"/>
        <v>0</v>
      </c>
      <c r="V176" s="30">
        <f t="shared" si="92"/>
        <v>1</v>
      </c>
      <c r="W176" s="40">
        <v>0</v>
      </c>
      <c r="X176" s="40">
        <v>1</v>
      </c>
      <c r="Y176" s="119">
        <f t="shared" si="93"/>
        <v>0</v>
      </c>
      <c r="Z176" s="119">
        <f t="shared" si="94"/>
        <v>0</v>
      </c>
      <c r="AA176" s="168"/>
      <c r="AB176" s="150">
        <f>_xll.BDH(C176,$AB$10,$D$1,$D$1)</f>
        <v>43.9</v>
      </c>
      <c r="AC176" s="148">
        <f t="shared" si="95"/>
        <v>-1.4699999999999989</v>
      </c>
      <c r="AD176" s="137">
        <f t="shared" si="96"/>
        <v>-3.3485193621867859</v>
      </c>
      <c r="AE176" s="136">
        <v>0</v>
      </c>
      <c r="AF176" s="138">
        <f>IF(D176 = D804,1,_xll.BDP(K176,$AF$10)*L176)</f>
        <v>1</v>
      </c>
      <c r="AG176" s="160">
        <f>AC176*AE176*V176/AF176 / AI740</f>
        <v>0</v>
      </c>
      <c r="AH176" s="160">
        <f>AC176*AE176*V176/AF176 / AI804</f>
        <v>0</v>
      </c>
      <c r="AI176" s="171"/>
      <c r="AJ176" s="162"/>
      <c r="AK176" s="144"/>
    </row>
    <row r="177" spans="1:37" s="40" customFormat="1" x14ac:dyDescent="0.2">
      <c r="B177" s="45">
        <v>3209</v>
      </c>
      <c r="C177" s="116" t="s">
        <v>191</v>
      </c>
      <c r="D177" s="40" t="str">
        <f>_xll.BDP(C177,$D$10)</f>
        <v>EUR</v>
      </c>
      <c r="E177" s="40" t="s">
        <v>423</v>
      </c>
      <c r="F177" s="61">
        <f>_xll.BDP(C177,$F$10)</f>
        <v>14.85</v>
      </c>
      <c r="G177" s="61">
        <f>_xll.BDP(C177,$G$10)</f>
        <v>14.86</v>
      </c>
      <c r="H177" s="62">
        <f t="shared" si="86"/>
        <v>9.9999999999997868E-3</v>
      </c>
      <c r="I177" s="69">
        <f t="shared" si="87"/>
        <v>6.7340067340065896E-2</v>
      </c>
      <c r="J177" s="23">
        <v>-114000</v>
      </c>
      <c r="K177" s="45" t="str">
        <f>CONCATENATE(D804,D177, " Curncy")</f>
        <v>EUREUR Curncy</v>
      </c>
      <c r="L177" s="45">
        <f>IF(D177 = D804,1,_xll.BDP(K177,$L$10))</f>
        <v>1</v>
      </c>
      <c r="M177" s="63">
        <f>IF(D177 = D804,1,_xll.BDP(K177,$M$10)*L177)</f>
        <v>1</v>
      </c>
      <c r="N177" s="265">
        <f t="shared" si="88"/>
        <v>-1139.9999999999757</v>
      </c>
      <c r="O177" s="133">
        <f>N177 / AA740</f>
        <v>-7.3617576819586902E-6</v>
      </c>
      <c r="P177" s="275">
        <f>N177 / AA804</f>
        <v>-6.7748739359370125E-6</v>
      </c>
      <c r="Q177" s="64">
        <f t="shared" si="89"/>
        <v>-1694040</v>
      </c>
      <c r="R177" s="10">
        <f>Q177 / AA740*100</f>
        <v>-1.0939571915390847</v>
      </c>
      <c r="S177" s="10">
        <f>Q177 / AA804*100</f>
        <v>-1.0067462668802616</v>
      </c>
      <c r="T177" s="288">
        <f t="shared" si="90"/>
        <v>-1.0939571915390847</v>
      </c>
      <c r="U177" s="127">
        <f t="shared" si="91"/>
        <v>0</v>
      </c>
      <c r="V177" s="30">
        <f t="shared" si="92"/>
        <v>1</v>
      </c>
      <c r="W177" s="40">
        <v>0</v>
      </c>
      <c r="X177" s="40">
        <v>1</v>
      </c>
      <c r="Y177" s="119">
        <f t="shared" si="93"/>
        <v>0</v>
      </c>
      <c r="Z177" s="119">
        <f t="shared" si="94"/>
        <v>0</v>
      </c>
      <c r="AA177" s="168"/>
      <c r="AB177" s="150">
        <f>_xll.BDH(C177,$AB$10,$D$1,$D$1)</f>
        <v>15.324999999999999</v>
      </c>
      <c r="AC177" s="148">
        <f t="shared" si="95"/>
        <v>-0.47499999999999964</v>
      </c>
      <c r="AD177" s="137">
        <f t="shared" si="96"/>
        <v>-3.0995106035889051</v>
      </c>
      <c r="AE177" s="136">
        <v>-114000</v>
      </c>
      <c r="AF177" s="138">
        <f>IF(D177 = D804,1,_xll.BDP(K177,$AF$10)*L177)</f>
        <v>1</v>
      </c>
      <c r="AG177" s="160">
        <f>AC177*AE177*V177/AF177 / AI740</f>
        <v>3.5054021925097511E-4</v>
      </c>
      <c r="AH177" s="160">
        <f>AC177*AE177*V177/AF177 / AI804</f>
        <v>3.2248644886447481E-4</v>
      </c>
      <c r="AI177" s="171"/>
      <c r="AJ177" s="162"/>
      <c r="AK177" s="144"/>
    </row>
    <row r="178" spans="1:37" s="40" customFormat="1" x14ac:dyDescent="0.2">
      <c r="B178" s="45">
        <v>829</v>
      </c>
      <c r="C178" s="116" t="s">
        <v>190</v>
      </c>
      <c r="D178" s="40" t="str">
        <f>_xll.BDP(C178,$D$10)</f>
        <v>EUR</v>
      </c>
      <c r="E178" s="40" t="s">
        <v>422</v>
      </c>
      <c r="F178" s="61">
        <f>_xll.BDP(C178,$F$10)</f>
        <v>21.82</v>
      </c>
      <c r="G178" s="61">
        <f>_xll.BDP(C178,$G$10)</f>
        <v>21.16</v>
      </c>
      <c r="H178" s="62">
        <f t="shared" si="86"/>
        <v>-0.66000000000000014</v>
      </c>
      <c r="I178" s="69">
        <f t="shared" si="87"/>
        <v>-3.0247479376718611</v>
      </c>
      <c r="J178" s="23">
        <v>-16000</v>
      </c>
      <c r="K178" s="45" t="str">
        <f>CONCATENATE(D804,D178, " Curncy")</f>
        <v>EUREUR Curncy</v>
      </c>
      <c r="L178" s="45">
        <f>IF(D178 = D804,1,_xll.BDP(K178,$L$10))</f>
        <v>1</v>
      </c>
      <c r="M178" s="63">
        <f>IF(D178 = D804,1,_xll.BDP(K178,$M$10)*L178)</f>
        <v>1</v>
      </c>
      <c r="N178" s="265">
        <f t="shared" si="88"/>
        <v>10560.000000000002</v>
      </c>
      <c r="O178" s="133">
        <f>N178 / AA740</f>
        <v>6.8193123790776704E-5</v>
      </c>
      <c r="P178" s="275">
        <f>N178 / AA804</f>
        <v>6.2756726985523152E-5</v>
      </c>
      <c r="Q178" s="64">
        <f t="shared" si="89"/>
        <v>-338560</v>
      </c>
      <c r="R178" s="10">
        <f>Q178 / AA740*100</f>
        <v>-0.21863128778982346</v>
      </c>
      <c r="S178" s="10">
        <f>Q178 / AA804*100</f>
        <v>-0.20120187015358632</v>
      </c>
      <c r="T178" s="288">
        <f t="shared" si="90"/>
        <v>-0.21863128778982346</v>
      </c>
      <c r="U178" s="127">
        <f t="shared" si="91"/>
        <v>0</v>
      </c>
      <c r="V178" s="30">
        <f t="shared" si="92"/>
        <v>1</v>
      </c>
      <c r="W178" s="40">
        <v>0</v>
      </c>
      <c r="X178" s="40">
        <v>1</v>
      </c>
      <c r="Y178" s="119">
        <f t="shared" si="93"/>
        <v>6.8193123790776704E-5</v>
      </c>
      <c r="Z178" s="119">
        <f t="shared" si="94"/>
        <v>0</v>
      </c>
      <c r="AA178" s="168"/>
      <c r="AB178" s="150">
        <f>_xll.BDH(C178,$AB$10,$D$1,$D$1)</f>
        <v>21.53</v>
      </c>
      <c r="AC178" s="148">
        <f t="shared" si="95"/>
        <v>0.28999999999999915</v>
      </c>
      <c r="AD178" s="137">
        <f t="shared" si="96"/>
        <v>1.3469577333952585</v>
      </c>
      <c r="AE178" s="136">
        <v>-16000</v>
      </c>
      <c r="AF178" s="138">
        <f>IF(D178 = D804,1,_xll.BDP(K178,$AF$10)*L178)</f>
        <v>1</v>
      </c>
      <c r="AG178" s="160">
        <f>AC178*AE178*V178/AF178 / AI740</f>
        <v>-3.0037056644958835E-5</v>
      </c>
      <c r="AH178" s="160">
        <f>AC178*AE178*V178/AF178 / AI804</f>
        <v>-2.7633187862071281E-5</v>
      </c>
      <c r="AI178" s="171"/>
      <c r="AJ178" s="162"/>
      <c r="AK178" s="144"/>
    </row>
    <row r="179" spans="1:37" s="40" customFormat="1" ht="12" customHeight="1" x14ac:dyDescent="0.2">
      <c r="B179" s="45">
        <v>363</v>
      </c>
      <c r="C179" s="116" t="s">
        <v>750</v>
      </c>
      <c r="D179" s="40" t="str">
        <f>_xll.BDP(C179,$D$10)</f>
        <v>EUR</v>
      </c>
      <c r="E179" s="40" t="s">
        <v>778</v>
      </c>
      <c r="F179" s="61">
        <f>_xll.BDP(C179,$F$10)</f>
        <v>17.425000000000001</v>
      </c>
      <c r="G179" s="61">
        <f>_xll.BDP(C179,$G$10)</f>
        <v>17.204999999999998</v>
      </c>
      <c r="H179" s="62">
        <f t="shared" si="86"/>
        <v>-0.22000000000000242</v>
      </c>
      <c r="I179" s="69">
        <f t="shared" si="87"/>
        <v>-1.2625538020086222</v>
      </c>
      <c r="J179" s="23">
        <v>0</v>
      </c>
      <c r="K179" s="45" t="str">
        <f>CONCATENATE(D804,D179, " Curncy")</f>
        <v>EUREUR Curncy</v>
      </c>
      <c r="L179" s="45">
        <f>IF(D179 = D804,1,_xll.BDP(K179,$L$10))</f>
        <v>1</v>
      </c>
      <c r="M179" s="63">
        <f>IF(D179 = D804,1,_xll.BDP(K179,$M$10)*L179)</f>
        <v>1</v>
      </c>
      <c r="N179" s="265">
        <f t="shared" si="88"/>
        <v>0</v>
      </c>
      <c r="O179" s="133">
        <f>N179 / AA740</f>
        <v>0</v>
      </c>
      <c r="P179" s="275">
        <f>N179 / AA804</f>
        <v>0</v>
      </c>
      <c r="Q179" s="64">
        <f t="shared" si="89"/>
        <v>0</v>
      </c>
      <c r="R179" s="10">
        <f>Q179 / AA740*100</f>
        <v>0</v>
      </c>
      <c r="S179" s="10">
        <f>Q179 / AA804*100</f>
        <v>0</v>
      </c>
      <c r="T179" s="288">
        <f t="shared" si="90"/>
        <v>0</v>
      </c>
      <c r="U179" s="127">
        <f t="shared" si="91"/>
        <v>0</v>
      </c>
      <c r="V179" s="30">
        <f t="shared" si="92"/>
        <v>1</v>
      </c>
      <c r="W179" s="40">
        <v>0</v>
      </c>
      <c r="X179" s="40">
        <v>1</v>
      </c>
      <c r="Y179" s="119">
        <f t="shared" si="93"/>
        <v>0</v>
      </c>
      <c r="Z179" s="119">
        <f t="shared" si="94"/>
        <v>0</v>
      </c>
      <c r="AA179" s="168"/>
      <c r="AB179" s="150">
        <f>_xll.BDH(C179,$AB$10,$D$1,$D$1)</f>
        <v>17.305</v>
      </c>
      <c r="AC179" s="148">
        <f t="shared" si="95"/>
        <v>0.12000000000000099</v>
      </c>
      <c r="AD179" s="137">
        <f t="shared" si="96"/>
        <v>0.69344120196475578</v>
      </c>
      <c r="AE179" s="136">
        <v>0</v>
      </c>
      <c r="AF179" s="138">
        <f>IF(D179 = D804,1,_xll.BDP(K179,$AF$10)*L179)</f>
        <v>1</v>
      </c>
      <c r="AG179" s="160">
        <f>AC179*AE179*V179/AF179 / AI740</f>
        <v>0</v>
      </c>
      <c r="AH179" s="160">
        <f>AC179*AE179*V179/AF179 / AI804</f>
        <v>0</v>
      </c>
      <c r="AI179" s="171"/>
      <c r="AJ179" s="162"/>
      <c r="AK179" s="144"/>
    </row>
    <row r="180" spans="1:37" s="40" customFormat="1" x14ac:dyDescent="0.2">
      <c r="B180" s="45">
        <v>24720</v>
      </c>
      <c r="C180" s="116" t="s">
        <v>189</v>
      </c>
      <c r="D180" s="40" t="str">
        <f>_xll.BDP(C180,$D$10)</f>
        <v>EUR</v>
      </c>
      <c r="E180" s="40" t="s">
        <v>421</v>
      </c>
      <c r="F180" s="61">
        <f>_xll.BDP(C180,$F$10)</f>
        <v>24</v>
      </c>
      <c r="G180" s="61">
        <f>_xll.BDP(C180,$G$10)</f>
        <v>24.38</v>
      </c>
      <c r="H180" s="62">
        <f t="shared" si="86"/>
        <v>0.37999999999999901</v>
      </c>
      <c r="I180" s="69">
        <f t="shared" si="87"/>
        <v>1.5833333333333293</v>
      </c>
      <c r="J180" s="23">
        <v>148000</v>
      </c>
      <c r="K180" s="45" t="str">
        <f>CONCATENATE(D804,D180, " Curncy")</f>
        <v>EUREUR Curncy</v>
      </c>
      <c r="L180" s="45">
        <f>IF(D180 = D804,1,_xll.BDP(K180,$L$10))</f>
        <v>1</v>
      </c>
      <c r="M180" s="63">
        <f>IF(D180 = D804,1,_xll.BDP(K180,$M$10)*L180)</f>
        <v>1</v>
      </c>
      <c r="N180" s="265">
        <f t="shared" si="88"/>
        <v>56239.999999999854</v>
      </c>
      <c r="O180" s="133">
        <f>N180 / AA740</f>
        <v>3.6318004564330218E-4</v>
      </c>
      <c r="P180" s="275">
        <f>N180 / AA804</f>
        <v>3.3422711417289887E-4</v>
      </c>
      <c r="Q180" s="64">
        <f t="shared" si="89"/>
        <v>3608240</v>
      </c>
      <c r="R180" s="10">
        <f>Q180 / AA740*100</f>
        <v>2.3300867138904553</v>
      </c>
      <c r="S180" s="10">
        <f>Q180 / AA804*100</f>
        <v>2.1443308009303408</v>
      </c>
      <c r="T180" s="288">
        <f t="shared" si="90"/>
        <v>0</v>
      </c>
      <c r="U180" s="127">
        <f t="shared" si="91"/>
        <v>2.3300867138904553</v>
      </c>
      <c r="V180" s="30">
        <f t="shared" si="92"/>
        <v>1</v>
      </c>
      <c r="W180" s="40">
        <v>0</v>
      </c>
      <c r="X180" s="40">
        <v>1</v>
      </c>
      <c r="Y180" s="119">
        <f t="shared" si="93"/>
        <v>0</v>
      </c>
      <c r="Z180" s="119">
        <f t="shared" si="94"/>
        <v>3.6318004564330218E-4</v>
      </c>
      <c r="AA180" s="168"/>
      <c r="AB180" s="150">
        <f>_xll.BDH(C180,$AB$10,$D$1,$D$1)</f>
        <v>25.31</v>
      </c>
      <c r="AC180" s="148">
        <f t="shared" si="95"/>
        <v>-1.3099999999999987</v>
      </c>
      <c r="AD180" s="137">
        <f t="shared" si="96"/>
        <v>-5.1758198340576804</v>
      </c>
      <c r="AE180" s="136">
        <v>148000</v>
      </c>
      <c r="AF180" s="138">
        <f>IF(D180 = D804,1,_xll.BDP(K180,$AF$10)*L180)</f>
        <v>1</v>
      </c>
      <c r="AG180" s="160">
        <f>AC180*AE180*V180/AF180 / AI740</f>
        <v>-1.2550828755009979E-3</v>
      </c>
      <c r="AH180" s="160">
        <f>AC180*AE180*V180/AF180 / AI804</f>
        <v>-1.1546384617884462E-3</v>
      </c>
      <c r="AI180" s="171"/>
      <c r="AJ180" s="162"/>
      <c r="AK180" s="144"/>
    </row>
    <row r="181" spans="1:37" s="40" customFormat="1" ht="12" customHeight="1" x14ac:dyDescent="0.2">
      <c r="B181" s="45">
        <v>575</v>
      </c>
      <c r="C181" s="116" t="s">
        <v>751</v>
      </c>
      <c r="D181" s="40" t="str">
        <f>_xll.BDP(C181,$D$10)</f>
        <v>EUR</v>
      </c>
      <c r="E181" s="40" t="s">
        <v>779</v>
      </c>
      <c r="F181" s="61">
        <f>_xll.BDP(C181,$F$10)</f>
        <v>159.1</v>
      </c>
      <c r="G181" s="61">
        <f>_xll.BDP(C181,$G$10)</f>
        <v>155.6</v>
      </c>
      <c r="H181" s="62">
        <f t="shared" si="86"/>
        <v>-3.5</v>
      </c>
      <c r="I181" s="69">
        <f t="shared" si="87"/>
        <v>-2.1998742928975488</v>
      </c>
      <c r="J181" s="23">
        <v>0</v>
      </c>
      <c r="K181" s="45" t="str">
        <f>CONCATENATE(D804,D181, " Curncy")</f>
        <v>EUREUR Curncy</v>
      </c>
      <c r="L181" s="45">
        <f>IF(D181 = D804,1,_xll.BDP(K181,$L$10))</f>
        <v>1</v>
      </c>
      <c r="M181" s="63">
        <f>IF(D181 = D804,1,_xll.BDP(K181,$M$10)*L181)</f>
        <v>1</v>
      </c>
      <c r="N181" s="265">
        <f t="shared" si="88"/>
        <v>0</v>
      </c>
      <c r="O181" s="133">
        <f>N181 / AA740</f>
        <v>0</v>
      </c>
      <c r="P181" s="275">
        <f>N181 / AA804</f>
        <v>0</v>
      </c>
      <c r="Q181" s="64">
        <f t="shared" si="89"/>
        <v>0</v>
      </c>
      <c r="R181" s="10">
        <f>Q181 / AA740*100</f>
        <v>0</v>
      </c>
      <c r="S181" s="10">
        <f>Q181 / AA804*100</f>
        <v>0</v>
      </c>
      <c r="T181" s="288">
        <f t="shared" si="90"/>
        <v>0</v>
      </c>
      <c r="U181" s="127">
        <f t="shared" si="91"/>
        <v>0</v>
      </c>
      <c r="V181" s="30">
        <f t="shared" si="92"/>
        <v>1</v>
      </c>
      <c r="W181" s="40">
        <v>0</v>
      </c>
      <c r="X181" s="40">
        <v>1</v>
      </c>
      <c r="Y181" s="119">
        <f t="shared" si="93"/>
        <v>0</v>
      </c>
      <c r="Z181" s="119">
        <f t="shared" si="94"/>
        <v>0</v>
      </c>
      <c r="AA181" s="168"/>
      <c r="AB181" s="150">
        <f>_xll.BDH(C181,$AB$10,$D$1,$D$1)</f>
        <v>160.4</v>
      </c>
      <c r="AC181" s="148">
        <f t="shared" si="95"/>
        <v>-1.3000000000000114</v>
      </c>
      <c r="AD181" s="137">
        <f t="shared" si="96"/>
        <v>-0.81047381546135377</v>
      </c>
      <c r="AE181" s="136">
        <v>0</v>
      </c>
      <c r="AF181" s="138">
        <f>IF(D181 = D804,1,_xll.BDP(K181,$AF$10)*L181)</f>
        <v>1</v>
      </c>
      <c r="AG181" s="160">
        <f>AC181*AE181*V181/AF181 / AI740</f>
        <v>0</v>
      </c>
      <c r="AH181" s="160">
        <f>AC181*AE181*V181/AF181 / AI804</f>
        <v>0</v>
      </c>
      <c r="AI181" s="171"/>
      <c r="AJ181" s="162"/>
      <c r="AK181" s="144"/>
    </row>
    <row r="182" spans="1:37" s="40" customFormat="1" x14ac:dyDescent="0.2">
      <c r="B182" s="45">
        <v>10361</v>
      </c>
      <c r="C182" s="116" t="s">
        <v>188</v>
      </c>
      <c r="D182" s="40" t="str">
        <f>_xll.BDP(C182,$D$10)</f>
        <v>EUR</v>
      </c>
      <c r="E182" s="40" t="s">
        <v>420</v>
      </c>
      <c r="F182" s="61">
        <f>_xll.BDP(C182,$F$10)</f>
        <v>133.25</v>
      </c>
      <c r="G182" s="61">
        <f>_xll.BDP(C182,$G$10)</f>
        <v>133.69999999999999</v>
      </c>
      <c r="H182" s="62">
        <f t="shared" si="86"/>
        <v>0.44999999999998863</v>
      </c>
      <c r="I182" s="69">
        <f t="shared" si="87"/>
        <v>0.33771106941837797</v>
      </c>
      <c r="J182" s="23">
        <v>-2800</v>
      </c>
      <c r="K182" s="45" t="str">
        <f>CONCATENATE(D804,D182, " Curncy")</f>
        <v>EUREUR Curncy</v>
      </c>
      <c r="L182" s="45">
        <f>IF(D182 = D804,1,_xll.BDP(K182,$L$10))</f>
        <v>1</v>
      </c>
      <c r="M182" s="63">
        <f>IF(D182 = D804,1,_xll.BDP(K182,$M$10)*L182)</f>
        <v>1</v>
      </c>
      <c r="N182" s="265">
        <f t="shared" si="88"/>
        <v>-1259.9999999999682</v>
      </c>
      <c r="O182" s="133">
        <f>N182 / AA740</f>
        <v>-8.1366795432174676E-6</v>
      </c>
      <c r="P182" s="275">
        <f>N182 / AA804</f>
        <v>-7.4880185607724582E-6</v>
      </c>
      <c r="Q182" s="64">
        <f t="shared" si="89"/>
        <v>-374359.99999999994</v>
      </c>
      <c r="R182" s="10">
        <f>Q182 / AA740*100</f>
        <v>-0.24174978998404506</v>
      </c>
      <c r="S182" s="10">
        <f>Q182 / AA804*100</f>
        <v>-0.22247735146117839</v>
      </c>
      <c r="T182" s="288">
        <f t="shared" si="90"/>
        <v>-0.24174978998404506</v>
      </c>
      <c r="U182" s="127">
        <f t="shared" si="91"/>
        <v>0</v>
      </c>
      <c r="V182" s="30">
        <f t="shared" si="92"/>
        <v>1</v>
      </c>
      <c r="W182" s="40">
        <v>0</v>
      </c>
      <c r="X182" s="40">
        <v>1</v>
      </c>
      <c r="Y182" s="119">
        <f t="shared" si="93"/>
        <v>0</v>
      </c>
      <c r="Z182" s="119">
        <f t="shared" si="94"/>
        <v>0</v>
      </c>
      <c r="AA182" s="168"/>
      <c r="AB182" s="150">
        <f>_xll.BDH(C182,$AB$10,$D$1,$D$1)</f>
        <v>135</v>
      </c>
      <c r="AC182" s="148">
        <f t="shared" si="95"/>
        <v>-1.75</v>
      </c>
      <c r="AD182" s="137">
        <f t="shared" si="96"/>
        <v>-1.2962962962962963</v>
      </c>
      <c r="AE182" s="136">
        <v>-2800</v>
      </c>
      <c r="AF182" s="138">
        <f>IF(D182 = D804,1,_xll.BDP(K182,$AF$10)*L182)</f>
        <v>1</v>
      </c>
      <c r="AG182" s="160">
        <f>AC182*AE182*V182/AF182 / AI740</f>
        <v>3.1720167577650589E-5</v>
      </c>
      <c r="AH182" s="160">
        <f>AC182*AE182*V182/AF182 / AI804</f>
        <v>2.9181599250894326E-5</v>
      </c>
      <c r="AI182" s="171"/>
      <c r="AJ182" s="162"/>
      <c r="AK182" s="144"/>
    </row>
    <row r="183" spans="1:37" s="40" customFormat="1" x14ac:dyDescent="0.2">
      <c r="B183" s="45">
        <v>19393</v>
      </c>
      <c r="C183" s="116" t="s">
        <v>187</v>
      </c>
      <c r="D183" s="40" t="str">
        <f>_xll.BDP(C183,$D$10)</f>
        <v>EUR</v>
      </c>
      <c r="E183" s="40" t="s">
        <v>316</v>
      </c>
      <c r="F183" s="61">
        <f>_xll.BDP(C183,$F$10)</f>
        <v>96</v>
      </c>
      <c r="G183" s="61">
        <f>_xll.BDP(C183,$G$10)</f>
        <v>95.66</v>
      </c>
      <c r="H183" s="62">
        <f t="shared" si="86"/>
        <v>-0.34000000000000341</v>
      </c>
      <c r="I183" s="69">
        <f t="shared" si="87"/>
        <v>-0.35416666666667018</v>
      </c>
      <c r="J183" s="23">
        <v>0</v>
      </c>
      <c r="K183" s="45" t="str">
        <f>CONCATENATE(D804,D183, " Curncy")</f>
        <v>EUREUR Curncy</v>
      </c>
      <c r="L183" s="45">
        <f>IF(D183 = D804,1,_xll.BDP(K183,$L$10))</f>
        <v>1</v>
      </c>
      <c r="M183" s="63">
        <f>IF(D183 = D804,1,_xll.BDP(K183,$M$10)*L183)</f>
        <v>1</v>
      </c>
      <c r="N183" s="265">
        <f t="shared" si="88"/>
        <v>0</v>
      </c>
      <c r="O183" s="133">
        <f>N183 / AA740</f>
        <v>0</v>
      </c>
      <c r="P183" s="275">
        <f>N183 / AA804</f>
        <v>0</v>
      </c>
      <c r="Q183" s="64">
        <f t="shared" si="89"/>
        <v>0</v>
      </c>
      <c r="R183" s="10">
        <f>Q183 / AA740*100</f>
        <v>0</v>
      </c>
      <c r="S183" s="10">
        <f>Q183 / AA804*100</f>
        <v>0</v>
      </c>
      <c r="T183" s="288">
        <f t="shared" si="90"/>
        <v>0</v>
      </c>
      <c r="U183" s="127">
        <f t="shared" si="91"/>
        <v>0</v>
      </c>
      <c r="V183" s="30">
        <f t="shared" si="92"/>
        <v>1</v>
      </c>
      <c r="W183" s="40">
        <v>0</v>
      </c>
      <c r="X183" s="40">
        <v>1</v>
      </c>
      <c r="Y183" s="119">
        <f t="shared" si="93"/>
        <v>0</v>
      </c>
      <c r="Z183" s="119">
        <f t="shared" si="94"/>
        <v>0</v>
      </c>
      <c r="AA183" s="168"/>
      <c r="AB183" s="150">
        <f>_xll.BDH(C183,$AB$10,$D$1,$D$1)</f>
        <v>100</v>
      </c>
      <c r="AC183" s="148">
        <f t="shared" si="95"/>
        <v>-4</v>
      </c>
      <c r="AD183" s="137">
        <f t="shared" si="96"/>
        <v>-4</v>
      </c>
      <c r="AE183" s="136">
        <v>0</v>
      </c>
      <c r="AF183" s="138">
        <f>IF(D183 = D804,1,_xll.BDP(K183,$AF$10)*L183)</f>
        <v>1</v>
      </c>
      <c r="AG183" s="160">
        <f>AC183*AE183*V183/AF183 / AI740</f>
        <v>0</v>
      </c>
      <c r="AH183" s="160">
        <f>AC183*AE183*V183/AF183 / AI804</f>
        <v>0</v>
      </c>
      <c r="AI183" s="171"/>
      <c r="AJ183" s="162"/>
      <c r="AK183" s="144"/>
    </row>
    <row r="184" spans="1:37" s="40" customFormat="1" x14ac:dyDescent="0.2">
      <c r="A184" s="42" t="s">
        <v>308</v>
      </c>
      <c r="B184" s="58"/>
      <c r="C184" s="44"/>
      <c r="D184" s="42"/>
      <c r="E184" s="44" t="s">
        <v>186</v>
      </c>
      <c r="F184" s="65"/>
      <c r="G184" s="65"/>
      <c r="H184" s="66"/>
      <c r="I184" s="70"/>
      <c r="J184" s="37"/>
      <c r="K184" s="46"/>
      <c r="L184" s="46"/>
      <c r="M184" s="67"/>
      <c r="N184" s="267">
        <f t="shared" ref="N184:U184" si="97" xml:space="preserve"> SUM(N137:N183)</f>
        <v>37122.359999999986</v>
      </c>
      <c r="O184" s="227">
        <f t="shared" si="97"/>
        <v>2.3972440254600157E-4</v>
      </c>
      <c r="P184" s="276">
        <f t="shared" si="97"/>
        <v>2.2061342912673332E-4</v>
      </c>
      <c r="Q184" s="233">
        <f t="shared" si="97"/>
        <v>-6875998.7400000002</v>
      </c>
      <c r="R184" s="38">
        <f t="shared" si="97"/>
        <v>-4.4403014513451193</v>
      </c>
      <c r="S184" s="234">
        <f t="shared" si="97"/>
        <v>-4.0863179515055021</v>
      </c>
      <c r="T184" s="289">
        <f t="shared" si="97"/>
        <v>-7.2124366969764484</v>
      </c>
      <c r="U184" s="128">
        <f t="shared" si="97"/>
        <v>2.77213524563133</v>
      </c>
      <c r="V184" s="35"/>
      <c r="W184" s="42"/>
      <c r="X184" s="42"/>
      <c r="Y184" s="120">
        <f xml:space="preserve"> SUM(Y137:Y183)</f>
        <v>3.9010858032204678E-4</v>
      </c>
      <c r="Z184" s="120">
        <f xml:space="preserve"> SUM(Z137:Z183)</f>
        <v>3.6318004564330218E-4</v>
      </c>
      <c r="AA184" s="180"/>
      <c r="AB184" s="140"/>
      <c r="AC184" s="149"/>
      <c r="AD184" s="139"/>
      <c r="AE184" s="140"/>
      <c r="AF184" s="145"/>
      <c r="AG184" s="161">
        <f xml:space="preserve"> SUM(AG137:AG183)</f>
        <v>-1.7768277146545791E-3</v>
      </c>
      <c r="AH184" s="236">
        <f xml:space="preserve"> SUM(AH137:AH183)</f>
        <v>-1.6346280069297402E-3</v>
      </c>
      <c r="AI184" s="181"/>
      <c r="AJ184" s="162"/>
      <c r="AK184" s="144"/>
    </row>
    <row r="185" spans="1:37" s="40" customFormat="1" x14ac:dyDescent="0.2">
      <c r="A185" s="17"/>
      <c r="B185" s="48"/>
      <c r="C185" s="195"/>
      <c r="D185" s="17"/>
      <c r="E185" s="197"/>
      <c r="F185" s="198"/>
      <c r="G185" s="198"/>
      <c r="H185" s="199"/>
      <c r="I185" s="200"/>
      <c r="J185" s="26"/>
      <c r="K185" s="48"/>
      <c r="L185" s="48"/>
      <c r="M185" s="201"/>
      <c r="N185" s="268"/>
      <c r="O185" s="133"/>
      <c r="P185" s="275"/>
      <c r="Q185" s="202"/>
      <c r="R185" s="185"/>
      <c r="S185" s="185"/>
      <c r="T185" s="287"/>
      <c r="U185" s="126"/>
      <c r="V185" s="33"/>
      <c r="W185" s="17"/>
      <c r="X185" s="17"/>
      <c r="Y185" s="203"/>
      <c r="Z185" s="203"/>
      <c r="AA185" s="204"/>
      <c r="AB185" s="205"/>
      <c r="AC185" s="205"/>
      <c r="AD185" s="206"/>
      <c r="AE185" s="205"/>
      <c r="AF185" s="207"/>
      <c r="AG185" s="208"/>
      <c r="AH185" s="208"/>
      <c r="AI185" s="171"/>
      <c r="AJ185" s="162"/>
      <c r="AK185" s="144"/>
    </row>
    <row r="186" spans="1:37" s="40" customFormat="1" x14ac:dyDescent="0.2">
      <c r="A186" s="17"/>
      <c r="B186" s="48">
        <v>6948</v>
      </c>
      <c r="C186" s="195" t="s">
        <v>472</v>
      </c>
      <c r="D186" s="17" t="str">
        <f>_xll.BDP(C186,$D$10)</f>
        <v>EUR</v>
      </c>
      <c r="E186" s="17" t="s">
        <v>473</v>
      </c>
      <c r="F186" s="198">
        <f>_xll.BDP(C186,$F$10)</f>
        <v>1.72</v>
      </c>
      <c r="G186" s="198">
        <f>_xll.BDP(C186,$G$10)</f>
        <v>1.742</v>
      </c>
      <c r="H186" s="199">
        <f>IF(OR(G186="#N/A N/A",F186="#N/A N/A"),0,  G186 - F186)</f>
        <v>2.200000000000002E-2</v>
      </c>
      <c r="I186" s="200">
        <f>IF(OR(F186=0,F186="#N/A N/A"),0,H186 / F186*100)</f>
        <v>1.2790697674418616</v>
      </c>
      <c r="J186" s="26">
        <v>120000</v>
      </c>
      <c r="K186" s="48" t="str">
        <f>CONCATENATE(D804,D186, " Curncy")</f>
        <v>EUREUR Curncy</v>
      </c>
      <c r="L186" s="48">
        <f>IF(D186 = D804,1,_xll.BDP(K186,$L$10))</f>
        <v>1</v>
      </c>
      <c r="M186" s="201">
        <f>IF(D186 = D804,1,_xll.BDP(K186,$M$10)*L186)</f>
        <v>1</v>
      </c>
      <c r="N186" s="265">
        <f>H186*J186*V186/M186</f>
        <v>2640.0000000000023</v>
      </c>
      <c r="O186" s="133">
        <f>N186 / AA740</f>
        <v>1.7048280947694186E-5</v>
      </c>
      <c r="P186" s="275">
        <f>N186 / AA804</f>
        <v>1.5689181746380798E-5</v>
      </c>
      <c r="Q186" s="209">
        <f>G186*J186*V186/M186</f>
        <v>209040</v>
      </c>
      <c r="R186" s="51">
        <f>Q186 / AA740*100</f>
        <v>0.13499138823128751</v>
      </c>
      <c r="S186" s="51">
        <f>Q186 / AA804*100</f>
        <v>0.1242297936463424</v>
      </c>
      <c r="T186" s="288">
        <f>IF(R186&lt;0,R186,0)</f>
        <v>0</v>
      </c>
      <c r="U186" s="127">
        <f>IF(R186&gt;0,R186,0)</f>
        <v>0.13499138823128751</v>
      </c>
      <c r="V186" s="33">
        <f>IF(EXACT(D186,UPPER(D186)),1,0.01)/X186</f>
        <v>1</v>
      </c>
      <c r="W186" s="17">
        <v>0</v>
      </c>
      <c r="X186" s="17">
        <v>1</v>
      </c>
      <c r="Y186" s="211">
        <f>IF(AND(R186&lt;0,O186&gt;0),O186,0)</f>
        <v>0</v>
      </c>
      <c r="Z186" s="211">
        <f>IF(AND(R186&gt;0,O186&gt;0),O186,0)</f>
        <v>1.7048280947694186E-5</v>
      </c>
      <c r="AA186" s="204"/>
      <c r="AB186" s="205">
        <f>_xll.BDH(C186,$AB$10,$D$1,$D$1)</f>
        <v>1.907</v>
      </c>
      <c r="AC186" s="205">
        <f>IF(OR(F186="#N/A N/A",AB186="#N/A N/A"),0,  F186 - AB186)</f>
        <v>-0.18700000000000006</v>
      </c>
      <c r="AD186" s="206">
        <f>IF(OR(AB186=0,AB186="#N/A N/A"),0,AC186 / AB186*100)</f>
        <v>-9.8059779758783456</v>
      </c>
      <c r="AE186" s="205">
        <v>120000</v>
      </c>
      <c r="AF186" s="207">
        <f>IF(D186 = D804,1,_xll.BDP(K186,$AF$10)*L186)</f>
        <v>1</v>
      </c>
      <c r="AG186" s="160">
        <f>AC186*AE186*V186/AF186 / AI740</f>
        <v>-1.452654204984652E-4</v>
      </c>
      <c r="AH186" s="160">
        <f>AC186*AE186*V186/AF186 / AI804</f>
        <v>-1.3363981371225896E-4</v>
      </c>
      <c r="AI186" s="171"/>
      <c r="AJ186" s="162"/>
      <c r="AK186" s="144"/>
    </row>
    <row r="187" spans="1:37" s="40" customFormat="1" x14ac:dyDescent="0.2">
      <c r="A187" s="52" t="s">
        <v>470</v>
      </c>
      <c r="B187" s="58"/>
      <c r="C187" s="53"/>
      <c r="D187" s="52"/>
      <c r="E187" s="53" t="s">
        <v>471</v>
      </c>
      <c r="F187" s="212"/>
      <c r="G187" s="212"/>
      <c r="H187" s="213"/>
      <c r="I187" s="214"/>
      <c r="J187" s="57"/>
      <c r="K187" s="58"/>
      <c r="L187" s="58"/>
      <c r="M187" s="215"/>
      <c r="N187" s="267">
        <f t="shared" ref="N187:U187" si="98" xml:space="preserve"> SUM(N185:N186)</f>
        <v>2640.0000000000023</v>
      </c>
      <c r="O187" s="227">
        <f t="shared" si="98"/>
        <v>1.7048280947694186E-5</v>
      </c>
      <c r="P187" s="276">
        <f t="shared" si="98"/>
        <v>1.5689181746380798E-5</v>
      </c>
      <c r="Q187" s="233">
        <f t="shared" si="98"/>
        <v>209040</v>
      </c>
      <c r="R187" s="60">
        <f t="shared" si="98"/>
        <v>0.13499138823128751</v>
      </c>
      <c r="S187" s="234">
        <f t="shared" si="98"/>
        <v>0.1242297936463424</v>
      </c>
      <c r="T187" s="289">
        <f t="shared" si="98"/>
        <v>0</v>
      </c>
      <c r="U187" s="128">
        <f t="shared" si="98"/>
        <v>0.13499138823128751</v>
      </c>
      <c r="V187" s="55"/>
      <c r="W187" s="52"/>
      <c r="X187" s="52"/>
      <c r="Y187" s="218">
        <f xml:space="preserve"> SUM(Y185:Y186)</f>
        <v>0</v>
      </c>
      <c r="Z187" s="218">
        <f xml:space="preserve"> SUM(Z185:Z186)</f>
        <v>1.7048280947694186E-5</v>
      </c>
      <c r="AA187" s="180"/>
      <c r="AB187" s="149"/>
      <c r="AC187" s="149"/>
      <c r="AD187" s="216"/>
      <c r="AE187" s="149"/>
      <c r="AF187" s="217"/>
      <c r="AG187" s="161">
        <f xml:space="preserve"> SUM(AG185:AG186)</f>
        <v>-1.452654204984652E-4</v>
      </c>
      <c r="AH187" s="236">
        <f xml:space="preserve"> SUM(AH185:AH186)</f>
        <v>-1.3363981371225896E-4</v>
      </c>
      <c r="AI187" s="181"/>
      <c r="AJ187" s="162"/>
      <c r="AK187" s="144"/>
    </row>
    <row r="188" spans="1:37" s="40" customFormat="1" x14ac:dyDescent="0.2">
      <c r="B188" s="45"/>
      <c r="C188" s="116"/>
      <c r="F188" s="61"/>
      <c r="G188" s="61"/>
      <c r="H188" s="62"/>
      <c r="I188" s="69"/>
      <c r="J188" s="23"/>
      <c r="K188" s="45"/>
      <c r="L188" s="45"/>
      <c r="M188" s="63"/>
      <c r="N188" s="265"/>
      <c r="O188" s="133"/>
      <c r="P188" s="275"/>
      <c r="Q188" s="64"/>
      <c r="R188" s="10"/>
      <c r="S188" s="10"/>
      <c r="T188" s="288"/>
      <c r="U188" s="127"/>
      <c r="V188" s="30"/>
      <c r="Y188" s="119"/>
      <c r="Z188" s="119"/>
      <c r="AA188" s="168"/>
      <c r="AB188" s="150"/>
      <c r="AC188" s="148"/>
      <c r="AD188" s="137"/>
      <c r="AE188" s="136"/>
      <c r="AF188" s="138"/>
      <c r="AG188" s="160"/>
      <c r="AH188" s="160"/>
      <c r="AI188" s="171"/>
      <c r="AJ188" s="162"/>
      <c r="AK188" s="144"/>
    </row>
    <row r="189" spans="1:37" s="40" customFormat="1" x14ac:dyDescent="0.2">
      <c r="B189" s="45">
        <v>23726</v>
      </c>
      <c r="C189" s="116" t="s">
        <v>185</v>
      </c>
      <c r="D189" s="40" t="str">
        <f>_xll.BDP(C189,$D$10)</f>
        <v>USD</v>
      </c>
      <c r="E189" s="40" t="s">
        <v>419</v>
      </c>
      <c r="F189" s="61">
        <f>_xll.BDP(C189,$F$10)</f>
        <v>61.49</v>
      </c>
      <c r="G189" s="61">
        <f>_xll.BDP(C189,$G$10)</f>
        <v>61.49</v>
      </c>
      <c r="H189" s="62">
        <f>IF(OR(G189="#N/A N/A",F189="#N/A N/A"),0,  G189 - F189)</f>
        <v>0</v>
      </c>
      <c r="I189" s="69">
        <f>IF(OR(F189=0,F189="#N/A N/A"),0,H189 / F189*100)</f>
        <v>0</v>
      </c>
      <c r="J189" s="23">
        <v>53988.737800000003</v>
      </c>
      <c r="K189" s="45" t="str">
        <f>CONCATENATE(D804,D189, " Curncy")</f>
        <v>EURUSD Curncy</v>
      </c>
      <c r="L189" s="45">
        <f>IF(D189 = D804,1,_xll.BDP(K189,$L$10))</f>
        <v>1</v>
      </c>
      <c r="M189" s="63">
        <f>IF(D189 = D804,1,_xll.BDP(K189,$M$10)*L189)</f>
        <v>1.236</v>
      </c>
      <c r="N189" s="265">
        <f>H189*J189*V189/M189</f>
        <v>0</v>
      </c>
      <c r="O189" s="133">
        <f>N189 / AA740</f>
        <v>0</v>
      </c>
      <c r="P189" s="275">
        <f>N189 / AA804</f>
        <v>0</v>
      </c>
      <c r="Q189" s="64">
        <f>G189*J189*V189/M189</f>
        <v>2685896.0253414242</v>
      </c>
      <c r="R189" s="10">
        <f>Q189 / AA740*100</f>
        <v>1.7344662892543827</v>
      </c>
      <c r="S189" s="10">
        <f>Q189 / AA804*100</f>
        <v>1.5961935944493701</v>
      </c>
      <c r="T189" s="288">
        <f>IF(R189&lt;0,R189,0)</f>
        <v>0</v>
      </c>
      <c r="U189" s="127">
        <f>IF(R189&gt;0,R189,0)</f>
        <v>1.7344662892543827</v>
      </c>
      <c r="V189" s="30">
        <f>IF(EXACT(D189,UPPER(D189)),1,0.01)/X189</f>
        <v>1</v>
      </c>
      <c r="W189" s="40">
        <v>4</v>
      </c>
      <c r="X189" s="40">
        <v>1</v>
      </c>
      <c r="Y189" s="119">
        <f>IF(AND(R189&lt;0,O189&gt;0),O189,0)</f>
        <v>0</v>
      </c>
      <c r="Z189" s="119">
        <f>IF(AND(R189&gt;0,O189&gt;0),O189,0)</f>
        <v>0</v>
      </c>
      <c r="AA189" s="168"/>
      <c r="AB189" s="150" t="str">
        <f>_xll.BDH(C189,$AB$10,$D$1,$D$1)</f>
        <v>#N/A N/A</v>
      </c>
      <c r="AC189" s="148">
        <f>IF(OR(F189="#N/A N/A",AB189="#N/A N/A"),0,  F189 - AB189)</f>
        <v>0</v>
      </c>
      <c r="AD189" s="137">
        <f>IF(OR(AB189=0,AB189="#N/A N/A"),0,AC189 / AB189*100)</f>
        <v>0</v>
      </c>
      <c r="AE189" s="136">
        <v>53988.737800000003</v>
      </c>
      <c r="AF189" s="138">
        <f>IF(D189 = D804,1,_xll.BDP(K189,$AF$10)*L189)</f>
        <v>1.2302999999999999</v>
      </c>
      <c r="AG189" s="160">
        <f>AC189*AE189*V189/AF189 / AI740</f>
        <v>0</v>
      </c>
      <c r="AH189" s="160">
        <f>AC189*AE189*V189/AF189 / AI804</f>
        <v>0</v>
      </c>
      <c r="AI189" s="171"/>
      <c r="AJ189" s="162"/>
      <c r="AK189" s="144"/>
    </row>
    <row r="190" spans="1:37" s="40" customFormat="1" x14ac:dyDescent="0.2">
      <c r="A190" s="42" t="s">
        <v>298</v>
      </c>
      <c r="B190" s="58"/>
      <c r="C190" s="44"/>
      <c r="D190" s="42"/>
      <c r="E190" s="44" t="s">
        <v>184</v>
      </c>
      <c r="F190" s="65"/>
      <c r="G190" s="65"/>
      <c r="H190" s="66"/>
      <c r="I190" s="70"/>
      <c r="J190" s="37"/>
      <c r="K190" s="46"/>
      <c r="L190" s="46"/>
      <c r="M190" s="67"/>
      <c r="N190" s="267">
        <f t="shared" ref="N190:U190" si="99" xml:space="preserve"> SUM(N188:N189)</f>
        <v>0</v>
      </c>
      <c r="O190" s="227">
        <f t="shared" si="99"/>
        <v>0</v>
      </c>
      <c r="P190" s="276">
        <f t="shared" si="99"/>
        <v>0</v>
      </c>
      <c r="Q190" s="233">
        <f t="shared" si="99"/>
        <v>2685896.0253414242</v>
      </c>
      <c r="R190" s="38">
        <f t="shared" si="99"/>
        <v>1.7344662892543827</v>
      </c>
      <c r="S190" s="234">
        <f t="shared" si="99"/>
        <v>1.5961935944493701</v>
      </c>
      <c r="T190" s="289">
        <f t="shared" si="99"/>
        <v>0</v>
      </c>
      <c r="U190" s="128">
        <f t="shared" si="99"/>
        <v>1.7344662892543827</v>
      </c>
      <c r="V190" s="35"/>
      <c r="W190" s="42"/>
      <c r="X190" s="42"/>
      <c r="Y190" s="120">
        <f xml:space="preserve"> SUM(Y188:Y189)</f>
        <v>0</v>
      </c>
      <c r="Z190" s="120">
        <f xml:space="preserve"> SUM(Z188:Z189)</f>
        <v>0</v>
      </c>
      <c r="AA190" s="180"/>
      <c r="AB190" s="140"/>
      <c r="AC190" s="149"/>
      <c r="AD190" s="139"/>
      <c r="AE190" s="140"/>
      <c r="AF190" s="145"/>
      <c r="AG190" s="161">
        <f xml:space="preserve"> SUM(AG188:AG189)</f>
        <v>0</v>
      </c>
      <c r="AH190" s="236">
        <f xml:space="preserve"> SUM(AH188:AH189)</f>
        <v>0</v>
      </c>
      <c r="AI190" s="181"/>
      <c r="AJ190" s="162"/>
      <c r="AK190" s="144"/>
    </row>
    <row r="191" spans="1:37" s="40" customFormat="1" x14ac:dyDescent="0.2">
      <c r="B191" s="45"/>
      <c r="C191" s="116"/>
      <c r="F191" s="61"/>
      <c r="G191" s="61"/>
      <c r="H191" s="62"/>
      <c r="I191" s="69"/>
      <c r="J191" s="23"/>
      <c r="K191" s="45"/>
      <c r="L191" s="45"/>
      <c r="M191" s="63"/>
      <c r="N191" s="265"/>
      <c r="O191" s="133"/>
      <c r="P191" s="275"/>
      <c r="Q191" s="64"/>
      <c r="R191" s="10"/>
      <c r="S191" s="10"/>
      <c r="T191" s="288"/>
      <c r="U191" s="127"/>
      <c r="V191" s="30"/>
      <c r="Y191" s="119"/>
      <c r="Z191" s="119"/>
      <c r="AA191" s="168"/>
      <c r="AB191" s="150"/>
      <c r="AC191" s="148"/>
      <c r="AD191" s="137"/>
      <c r="AE191" s="136"/>
      <c r="AF191" s="138"/>
      <c r="AG191" s="160"/>
      <c r="AH191" s="160"/>
      <c r="AI191" s="171"/>
      <c r="AJ191" s="162"/>
      <c r="AK191" s="144"/>
    </row>
    <row r="192" spans="1:37" s="40" customFormat="1" x14ac:dyDescent="0.2">
      <c r="B192" s="45">
        <v>833</v>
      </c>
      <c r="C192" s="116" t="s">
        <v>677</v>
      </c>
      <c r="D192" s="40" t="str">
        <f>_xll.BDP(C192,$D$10)</f>
        <v>HKD</v>
      </c>
      <c r="E192" s="40" t="s">
        <v>1401</v>
      </c>
      <c r="F192" s="61">
        <f>_xll.BDP(C192,$F$10)</f>
        <v>15.62</v>
      </c>
      <c r="G192" s="61">
        <f>_xll.BDP(C192,$G$10)</f>
        <v>15.24</v>
      </c>
      <c r="H192" s="62">
        <f t="shared" ref="H192:H204" si="100">IF(OR(G192="#N/A N/A",F192="#N/A N/A"),0,  G192 - F192)</f>
        <v>-0.37999999999999901</v>
      </c>
      <c r="I192" s="69">
        <f t="shared" ref="I192:I204" si="101">IF(OR(F192=0,F192="#N/A N/A"),0,H192 / F192*100)</f>
        <v>-2.4327784891165112</v>
      </c>
      <c r="J192" s="23">
        <v>0</v>
      </c>
      <c r="K192" s="45" t="str">
        <f>CONCATENATE(D804,D192, " Curncy")</f>
        <v>EURHKD Curncy</v>
      </c>
      <c r="L192" s="45">
        <f>IF(D192 = D804,1,_xll.BDP(K192,$L$10))</f>
        <v>1</v>
      </c>
      <c r="M192" s="63">
        <f>IF(D192 = D804,1,_xll.BDP(K192,$M$10)*L192)</f>
        <v>9.6969999999999992</v>
      </c>
      <c r="N192" s="265">
        <f t="shared" ref="N192:N204" si="102">H192*J192*V192/M192</f>
        <v>0</v>
      </c>
      <c r="O192" s="133">
        <f>N192 / AA740</f>
        <v>0</v>
      </c>
      <c r="P192" s="275">
        <f>N192 / AA804</f>
        <v>0</v>
      </c>
      <c r="Q192" s="64">
        <f t="shared" ref="Q192:Q204" si="103">G192*J192*V192/M192</f>
        <v>0</v>
      </c>
      <c r="R192" s="10">
        <f>Q192 / AA740*100</f>
        <v>0</v>
      </c>
      <c r="S192" s="10">
        <f>Q192 / AA804*100</f>
        <v>0</v>
      </c>
      <c r="T192" s="288">
        <f t="shared" ref="T192:T204" si="104">IF(R192&lt;0,R192,0)</f>
        <v>0</v>
      </c>
      <c r="U192" s="127">
        <f t="shared" ref="U192:U204" si="105">IF(R192&gt;0,R192,0)</f>
        <v>0</v>
      </c>
      <c r="V192" s="30">
        <f t="shared" ref="V192:V204" si="106">IF(EXACT(D192,UPPER(D192)),1,0.01)/X192</f>
        <v>1</v>
      </c>
      <c r="W192" s="40">
        <v>0</v>
      </c>
      <c r="X192" s="40">
        <v>1</v>
      </c>
      <c r="Y192" s="119">
        <f t="shared" ref="Y192:Y204" si="107">IF(AND(R192&lt;0,O192&gt;0),O192,0)</f>
        <v>0</v>
      </c>
      <c r="Z192" s="119">
        <f t="shared" ref="Z192:Z204" si="108">IF(AND(R192&gt;0,O192&gt;0),O192,0)</f>
        <v>0</v>
      </c>
      <c r="AA192" s="168"/>
      <c r="AB192" s="150">
        <f>_xll.BDH(C192,$AB$10,$D$1,$D$1)</f>
        <v>15.94</v>
      </c>
      <c r="AC192" s="148">
        <f t="shared" ref="AC192:AC204" si="109">IF(OR(F192="#N/A N/A",AB192="#N/A N/A"),0,  F192 - AB192)</f>
        <v>-0.32000000000000028</v>
      </c>
      <c r="AD192" s="137">
        <f t="shared" ref="AD192:AD204" si="110">IF(OR(AB192=0,AB192="#N/A N/A"),0,AC192 / AB192*100)</f>
        <v>-2.0075282308657485</v>
      </c>
      <c r="AE192" s="136">
        <v>0</v>
      </c>
      <c r="AF192" s="138">
        <f>IF(D192 = D804,1,_xll.BDP(K192,$AF$10)*L192)</f>
        <v>9.6549999999999994</v>
      </c>
      <c r="AG192" s="160">
        <f>AC192*AE192*V192/AF192 / AI740</f>
        <v>0</v>
      </c>
      <c r="AH192" s="160">
        <f>AC192*AE192*V192/AF192 / AI804</f>
        <v>0</v>
      </c>
      <c r="AI192" s="171"/>
      <c r="AJ192" s="162"/>
      <c r="AK192" s="144"/>
    </row>
    <row r="193" spans="1:37" s="40" customFormat="1" ht="12" customHeight="1" x14ac:dyDescent="0.2">
      <c r="B193" s="45">
        <v>1809</v>
      </c>
      <c r="C193" s="116" t="s">
        <v>849</v>
      </c>
      <c r="D193" s="40" t="str">
        <f>_xll.BDP(C193,$D$10)</f>
        <v>HKD</v>
      </c>
      <c r="E193" s="40" t="s">
        <v>1398</v>
      </c>
      <c r="F193" s="61">
        <f>_xll.BDP(C193,$F$10)</f>
        <v>6.31</v>
      </c>
      <c r="G193" s="61">
        <f>_xll.BDP(C193,$G$10)</f>
        <v>6.25</v>
      </c>
      <c r="H193" s="62">
        <f t="shared" si="100"/>
        <v>-5.9999999999999609E-2</v>
      </c>
      <c r="I193" s="69">
        <f t="shared" si="101"/>
        <v>-0.95087163232962935</v>
      </c>
      <c r="J193" s="23">
        <v>0</v>
      </c>
      <c r="K193" s="45" t="str">
        <f>CONCATENATE(D804,D193, " Curncy")</f>
        <v>EURHKD Curncy</v>
      </c>
      <c r="L193" s="45">
        <f>IF(D193 = D804,1,_xll.BDP(K193,$L$10))</f>
        <v>1</v>
      </c>
      <c r="M193" s="63">
        <f>IF(D193 = D804,1,_xll.BDP(K193,$M$10)*L193)</f>
        <v>9.6969999999999992</v>
      </c>
      <c r="N193" s="265">
        <f t="shared" si="102"/>
        <v>0</v>
      </c>
      <c r="O193" s="133">
        <f>N193 / AA740</f>
        <v>0</v>
      </c>
      <c r="P193" s="275">
        <f>N193 / AA804</f>
        <v>0</v>
      </c>
      <c r="Q193" s="64">
        <f t="shared" si="103"/>
        <v>0</v>
      </c>
      <c r="R193" s="10">
        <f>Q193 / AA740*100</f>
        <v>0</v>
      </c>
      <c r="S193" s="10">
        <f>Q193 / AA804*100</f>
        <v>0</v>
      </c>
      <c r="T193" s="288">
        <f t="shared" si="104"/>
        <v>0</v>
      </c>
      <c r="U193" s="127">
        <f t="shared" si="105"/>
        <v>0</v>
      </c>
      <c r="V193" s="30">
        <f t="shared" si="106"/>
        <v>1</v>
      </c>
      <c r="W193" s="40">
        <v>0</v>
      </c>
      <c r="X193" s="40">
        <v>1</v>
      </c>
      <c r="Y193" s="119">
        <f t="shared" si="107"/>
        <v>0</v>
      </c>
      <c r="Z193" s="119">
        <f t="shared" si="108"/>
        <v>0</v>
      </c>
      <c r="AA193" s="168"/>
      <c r="AB193" s="150">
        <f>_xll.BDH(C193,$AB$10,$D$1,$D$1)</f>
        <v>6.25</v>
      </c>
      <c r="AC193" s="148">
        <f t="shared" si="109"/>
        <v>5.9999999999999609E-2</v>
      </c>
      <c r="AD193" s="137">
        <f t="shared" si="110"/>
        <v>0.95999999999999364</v>
      </c>
      <c r="AE193" s="136">
        <v>0</v>
      </c>
      <c r="AF193" s="138">
        <f>IF(D193 = D804,1,_xll.BDP(K193,$AF$10)*L193)</f>
        <v>9.6549999999999994</v>
      </c>
      <c r="AG193" s="160">
        <f>AC193*AE193*V193/AF193 / AI740</f>
        <v>0</v>
      </c>
      <c r="AH193" s="160">
        <f>AC193*AE193*V193/AF193 / AI804</f>
        <v>0</v>
      </c>
      <c r="AI193" s="171"/>
      <c r="AJ193" s="162"/>
      <c r="AK193" s="144"/>
    </row>
    <row r="194" spans="1:37" s="40" customFormat="1" ht="12" customHeight="1" x14ac:dyDescent="0.2">
      <c r="B194" s="45">
        <v>2992</v>
      </c>
      <c r="C194" s="116" t="s">
        <v>850</v>
      </c>
      <c r="D194" s="40" t="str">
        <f>_xll.BDP(C194,$D$10)</f>
        <v>HKD</v>
      </c>
      <c r="E194" s="40" t="s">
        <v>898</v>
      </c>
      <c r="F194" s="61">
        <f>_xll.BDP(C194,$F$10)</f>
        <v>8.27</v>
      </c>
      <c r="G194" s="61">
        <f>_xll.BDP(C194,$G$10)</f>
        <v>8.09</v>
      </c>
      <c r="H194" s="62">
        <f t="shared" si="100"/>
        <v>-0.17999999999999972</v>
      </c>
      <c r="I194" s="69">
        <f t="shared" si="101"/>
        <v>-2.1765417170495733</v>
      </c>
      <c r="J194" s="23">
        <v>0</v>
      </c>
      <c r="K194" s="45" t="str">
        <f>CONCATENATE(D804,D194, " Curncy")</f>
        <v>EURHKD Curncy</v>
      </c>
      <c r="L194" s="45">
        <f>IF(D194 = D804,1,_xll.BDP(K194,$L$10))</f>
        <v>1</v>
      </c>
      <c r="M194" s="63">
        <f>IF(D194 = D804,1,_xll.BDP(K194,$M$10)*L194)</f>
        <v>9.6969999999999992</v>
      </c>
      <c r="N194" s="265">
        <f t="shared" si="102"/>
        <v>0</v>
      </c>
      <c r="O194" s="133">
        <f>N194 / AA740</f>
        <v>0</v>
      </c>
      <c r="P194" s="275">
        <f>N194 / AA804</f>
        <v>0</v>
      </c>
      <c r="Q194" s="64">
        <f t="shared" si="103"/>
        <v>0</v>
      </c>
      <c r="R194" s="10">
        <f>Q194 / AA740*100</f>
        <v>0</v>
      </c>
      <c r="S194" s="10">
        <f>Q194 / AA804*100</f>
        <v>0</v>
      </c>
      <c r="T194" s="288">
        <f t="shared" si="104"/>
        <v>0</v>
      </c>
      <c r="U194" s="127">
        <f t="shared" si="105"/>
        <v>0</v>
      </c>
      <c r="V194" s="30">
        <f t="shared" si="106"/>
        <v>1</v>
      </c>
      <c r="W194" s="40">
        <v>0</v>
      </c>
      <c r="X194" s="40">
        <v>1</v>
      </c>
      <c r="Y194" s="119">
        <f t="shared" si="107"/>
        <v>0</v>
      </c>
      <c r="Z194" s="119">
        <f t="shared" si="108"/>
        <v>0</v>
      </c>
      <c r="AA194" s="168"/>
      <c r="AB194" s="150">
        <f>_xll.BDH(C194,$AB$10,$D$1,$D$1)</f>
        <v>8.1</v>
      </c>
      <c r="AC194" s="148">
        <f t="shared" si="109"/>
        <v>0.16999999999999993</v>
      </c>
      <c r="AD194" s="137">
        <f t="shared" si="110"/>
        <v>2.098765432098765</v>
      </c>
      <c r="AE194" s="136">
        <v>0</v>
      </c>
      <c r="AF194" s="138">
        <f>IF(D194 = D804,1,_xll.BDP(K194,$AF$10)*L194)</f>
        <v>9.6549999999999994</v>
      </c>
      <c r="AG194" s="160">
        <f>AC194*AE194*V194/AF194 / AI740</f>
        <v>0</v>
      </c>
      <c r="AH194" s="160">
        <f>AC194*AE194*V194/AF194 / AI804</f>
        <v>0</v>
      </c>
      <c r="AI194" s="171"/>
      <c r="AJ194" s="162"/>
      <c r="AK194" s="144"/>
    </row>
    <row r="195" spans="1:37" s="40" customFormat="1" ht="12" customHeight="1" x14ac:dyDescent="0.2">
      <c r="B195" s="45">
        <v>2474</v>
      </c>
      <c r="C195" s="116" t="s">
        <v>852</v>
      </c>
      <c r="D195" s="40" t="str">
        <f>_xll.BDP(C195,$D$10)</f>
        <v>HKD</v>
      </c>
      <c r="E195" s="40" t="s">
        <v>1399</v>
      </c>
      <c r="F195" s="61">
        <f>_xll.BDP(C195,$F$10)</f>
        <v>4.1900000000000004</v>
      </c>
      <c r="G195" s="61">
        <f>_xll.BDP(C195,$G$10)</f>
        <v>3.98</v>
      </c>
      <c r="H195" s="62">
        <f t="shared" si="100"/>
        <v>-0.21000000000000041</v>
      </c>
      <c r="I195" s="69">
        <f t="shared" si="101"/>
        <v>-5.0119331742243522</v>
      </c>
      <c r="J195" s="23">
        <v>0</v>
      </c>
      <c r="K195" s="45" t="str">
        <f>CONCATENATE(D804,D195, " Curncy")</f>
        <v>EURHKD Curncy</v>
      </c>
      <c r="L195" s="45">
        <f>IF(D195 = D804,1,_xll.BDP(K195,$L$10))</f>
        <v>1</v>
      </c>
      <c r="M195" s="63">
        <f>IF(D195 = D804,1,_xll.BDP(K195,$M$10)*L195)</f>
        <v>9.6969999999999992</v>
      </c>
      <c r="N195" s="265">
        <f t="shared" si="102"/>
        <v>0</v>
      </c>
      <c r="O195" s="133">
        <f>N195 / AA740</f>
        <v>0</v>
      </c>
      <c r="P195" s="275">
        <f>N195 / AA804</f>
        <v>0</v>
      </c>
      <c r="Q195" s="64">
        <f t="shared" si="103"/>
        <v>0</v>
      </c>
      <c r="R195" s="10">
        <f>Q195 / AA740*100</f>
        <v>0</v>
      </c>
      <c r="S195" s="10">
        <f>Q195 / AA804*100</f>
        <v>0</v>
      </c>
      <c r="T195" s="288">
        <f t="shared" si="104"/>
        <v>0</v>
      </c>
      <c r="U195" s="127">
        <f t="shared" si="105"/>
        <v>0</v>
      </c>
      <c r="V195" s="30">
        <f t="shared" si="106"/>
        <v>1</v>
      </c>
      <c r="W195" s="40">
        <v>0</v>
      </c>
      <c r="X195" s="40">
        <v>1</v>
      </c>
      <c r="Y195" s="119">
        <f t="shared" si="107"/>
        <v>0</v>
      </c>
      <c r="Z195" s="119">
        <f t="shared" si="108"/>
        <v>0</v>
      </c>
      <c r="AA195" s="168"/>
      <c r="AB195" s="150">
        <f>_xll.BDH(C195,$AB$10,$D$1,$D$1)</f>
        <v>4.1399999999999997</v>
      </c>
      <c r="AC195" s="148">
        <f t="shared" si="109"/>
        <v>5.0000000000000711E-2</v>
      </c>
      <c r="AD195" s="137">
        <f t="shared" si="110"/>
        <v>1.2077294685990512</v>
      </c>
      <c r="AE195" s="136">
        <v>0</v>
      </c>
      <c r="AF195" s="138">
        <f>IF(D195 = D804,1,_xll.BDP(K195,$AF$10)*L195)</f>
        <v>9.6549999999999994</v>
      </c>
      <c r="AG195" s="160">
        <f>AC195*AE195*V195/AF195 / AI740</f>
        <v>0</v>
      </c>
      <c r="AH195" s="160">
        <f>AC195*AE195*V195/AF195 / AI804</f>
        <v>0</v>
      </c>
      <c r="AI195" s="171"/>
      <c r="AJ195" s="162"/>
      <c r="AK195" s="144"/>
    </row>
    <row r="196" spans="1:37" s="40" customFormat="1" x14ac:dyDescent="0.2">
      <c r="B196" s="45">
        <v>26486</v>
      </c>
      <c r="C196" s="116" t="s">
        <v>183</v>
      </c>
      <c r="D196" s="40" t="str">
        <f>_xll.BDP(C196,$D$10)</f>
        <v>HKD</v>
      </c>
      <c r="E196" s="40" t="s">
        <v>418</v>
      </c>
      <c r="F196" s="61">
        <f>_xll.BDP(C196,$F$10)</f>
        <v>17.5</v>
      </c>
      <c r="G196" s="61">
        <f>_xll.BDP(C196,$G$10)</f>
        <v>16.54</v>
      </c>
      <c r="H196" s="62">
        <f t="shared" si="100"/>
        <v>-0.96000000000000085</v>
      </c>
      <c r="I196" s="69">
        <f t="shared" si="101"/>
        <v>-5.4857142857142902</v>
      </c>
      <c r="J196" s="23">
        <v>-1602100</v>
      </c>
      <c r="K196" s="45" t="str">
        <f>CONCATENATE(D804,D196, " Curncy")</f>
        <v>EURHKD Curncy</v>
      </c>
      <c r="L196" s="45">
        <f>IF(D196 = D804,1,_xll.BDP(K196,$L$10))</f>
        <v>1</v>
      </c>
      <c r="M196" s="63">
        <f>IF(D196 = D804,1,_xll.BDP(K196,$M$10)*L196)</f>
        <v>9.6969999999999992</v>
      </c>
      <c r="N196" s="265">
        <f t="shared" si="102"/>
        <v>158607.40435186157</v>
      </c>
      <c r="O196" s="133">
        <f>N196 / AA740</f>
        <v>1.0242362082481316E-3</v>
      </c>
      <c r="P196" s="275">
        <f>N196 / AA804</f>
        <v>9.4258348227199348E-4</v>
      </c>
      <c r="Q196" s="64">
        <f t="shared" si="103"/>
        <v>-2732673.4041456124</v>
      </c>
      <c r="R196" s="10">
        <f>Q196 / AA740*100</f>
        <v>-1.7646736337941751</v>
      </c>
      <c r="S196" s="10">
        <f>Q196 / AA804*100</f>
        <v>-1.6239927913311205</v>
      </c>
      <c r="T196" s="288">
        <f t="shared" si="104"/>
        <v>-1.7646736337941751</v>
      </c>
      <c r="U196" s="127">
        <f t="shared" si="105"/>
        <v>0</v>
      </c>
      <c r="V196" s="30">
        <f t="shared" si="106"/>
        <v>1</v>
      </c>
      <c r="W196" s="40">
        <v>0</v>
      </c>
      <c r="X196" s="40">
        <v>1</v>
      </c>
      <c r="Y196" s="119">
        <f t="shared" si="107"/>
        <v>1.0242362082481316E-3</v>
      </c>
      <c r="Z196" s="119">
        <f t="shared" si="108"/>
        <v>0</v>
      </c>
      <c r="AA196" s="168"/>
      <c r="AB196" s="150">
        <f>_xll.BDH(C196,$AB$10,$D$1,$D$1)</f>
        <v>16.5</v>
      </c>
      <c r="AC196" s="148">
        <f t="shared" si="109"/>
        <v>1</v>
      </c>
      <c r="AD196" s="137">
        <f t="shared" si="110"/>
        <v>6.0606060606060606</v>
      </c>
      <c r="AE196" s="136">
        <v>-1602100</v>
      </c>
      <c r="AF196" s="138">
        <f>IF(D196 = D804,1,_xll.BDP(K196,$AF$10)*L196)</f>
        <v>9.6549999999999994</v>
      </c>
      <c r="AG196" s="160">
        <f>AC196*AE196*V196/AF196 / AI740</f>
        <v>-1.0741791918357627E-3</v>
      </c>
      <c r="AH196" s="160">
        <f>AC196*AE196*V196/AF196 / AI804</f>
        <v>-9.8821251883570555E-4</v>
      </c>
      <c r="AI196" s="171"/>
      <c r="AJ196" s="162"/>
      <c r="AK196" s="144"/>
    </row>
    <row r="197" spans="1:37" s="40" customFormat="1" ht="12" customHeight="1" x14ac:dyDescent="0.2">
      <c r="B197" s="45">
        <v>2424</v>
      </c>
      <c r="C197" s="116" t="s">
        <v>894</v>
      </c>
      <c r="D197" s="40" t="str">
        <f>_xll.BDP(C197,$D$10)</f>
        <v>HKD</v>
      </c>
      <c r="E197" s="40" t="s">
        <v>1403</v>
      </c>
      <c r="F197" s="61">
        <f>_xll.BDP(C197,$F$10)</f>
        <v>3.71</v>
      </c>
      <c r="G197" s="61">
        <f>_xll.BDP(C197,$G$10)</f>
        <v>3.53</v>
      </c>
      <c r="H197" s="62">
        <f t="shared" si="100"/>
        <v>-0.18000000000000016</v>
      </c>
      <c r="I197" s="69">
        <f t="shared" si="101"/>
        <v>-4.8517520215633461</v>
      </c>
      <c r="J197" s="23">
        <v>0</v>
      </c>
      <c r="K197" s="45" t="str">
        <f>CONCATENATE(D804,D197, " Curncy")</f>
        <v>EURHKD Curncy</v>
      </c>
      <c r="L197" s="45">
        <f>IF(D197 = D804,1,_xll.BDP(K197,$L$10))</f>
        <v>1</v>
      </c>
      <c r="M197" s="63">
        <f>IF(D197 = D804,1,_xll.BDP(K197,$M$10)*L197)</f>
        <v>9.6969999999999992</v>
      </c>
      <c r="N197" s="265">
        <f t="shared" si="102"/>
        <v>0</v>
      </c>
      <c r="O197" s="133">
        <f>N197 / AA740</f>
        <v>0</v>
      </c>
      <c r="P197" s="275">
        <f>N197 / AA804</f>
        <v>0</v>
      </c>
      <c r="Q197" s="64">
        <f t="shared" si="103"/>
        <v>0</v>
      </c>
      <c r="R197" s="10">
        <f>Q197 / AA740*100</f>
        <v>0</v>
      </c>
      <c r="S197" s="10">
        <f>Q197 / AA804*100</f>
        <v>0</v>
      </c>
      <c r="T197" s="288">
        <f t="shared" si="104"/>
        <v>0</v>
      </c>
      <c r="U197" s="127">
        <f t="shared" si="105"/>
        <v>0</v>
      </c>
      <c r="V197" s="30">
        <f t="shared" si="106"/>
        <v>1</v>
      </c>
      <c r="W197" s="40">
        <v>0</v>
      </c>
      <c r="X197" s="40">
        <v>1</v>
      </c>
      <c r="Y197" s="119">
        <f t="shared" si="107"/>
        <v>0</v>
      </c>
      <c r="Z197" s="119">
        <f t="shared" si="108"/>
        <v>0</v>
      </c>
      <c r="AA197" s="168"/>
      <c r="AB197" s="150">
        <f>_xll.BDH(C197,$AB$10,$D$1,$D$1)</f>
        <v>3.87</v>
      </c>
      <c r="AC197" s="148">
        <f t="shared" si="109"/>
        <v>-0.16000000000000014</v>
      </c>
      <c r="AD197" s="137">
        <f t="shared" si="110"/>
        <v>-4.1343669250646027</v>
      </c>
      <c r="AE197" s="136">
        <v>0</v>
      </c>
      <c r="AF197" s="138">
        <f>IF(D197 = D804,1,_xll.BDP(K197,$AF$10)*L197)</f>
        <v>9.6549999999999994</v>
      </c>
      <c r="AG197" s="160">
        <f>AC197*AE197*V197/AF197 / AI740</f>
        <v>0</v>
      </c>
      <c r="AH197" s="160">
        <f>AC197*AE197*V197/AF197 / AI804</f>
        <v>0</v>
      </c>
      <c r="AI197" s="171"/>
      <c r="AJ197" s="162"/>
      <c r="AK197" s="144"/>
    </row>
    <row r="198" spans="1:37" s="40" customFormat="1" ht="12" customHeight="1" x14ac:dyDescent="0.2">
      <c r="B198" s="45">
        <v>2448</v>
      </c>
      <c r="C198" s="116" t="s">
        <v>851</v>
      </c>
      <c r="D198" s="40" t="str">
        <f>_xll.BDP(C198,$D$10)</f>
        <v>HKD</v>
      </c>
      <c r="E198" s="40" t="s">
        <v>1400</v>
      </c>
      <c r="F198" s="61">
        <f>_xll.BDP(C198,$F$10)</f>
        <v>10.98</v>
      </c>
      <c r="G198" s="61">
        <f>_xll.BDP(C198,$G$10)</f>
        <v>10.64</v>
      </c>
      <c r="H198" s="62">
        <f t="shared" si="100"/>
        <v>-0.33999999999999986</v>
      </c>
      <c r="I198" s="69">
        <f t="shared" si="101"/>
        <v>-3.0965391621129315</v>
      </c>
      <c r="J198" s="23">
        <v>0</v>
      </c>
      <c r="K198" s="45" t="str">
        <f>CONCATENATE(D804,D198, " Curncy")</f>
        <v>EURHKD Curncy</v>
      </c>
      <c r="L198" s="45">
        <f>IF(D198 = D804,1,_xll.BDP(K198,$L$10))</f>
        <v>1</v>
      </c>
      <c r="M198" s="63">
        <f>IF(D198 = D804,1,_xll.BDP(K198,$M$10)*L198)</f>
        <v>9.6969999999999992</v>
      </c>
      <c r="N198" s="265">
        <f t="shared" si="102"/>
        <v>0</v>
      </c>
      <c r="O198" s="133">
        <f>N198 / AA740</f>
        <v>0</v>
      </c>
      <c r="P198" s="275">
        <f>N198 / AA804</f>
        <v>0</v>
      </c>
      <c r="Q198" s="64">
        <f t="shared" si="103"/>
        <v>0</v>
      </c>
      <c r="R198" s="10">
        <f>Q198 / AA740*100</f>
        <v>0</v>
      </c>
      <c r="S198" s="10">
        <f>Q198 / AA804*100</f>
        <v>0</v>
      </c>
      <c r="T198" s="288">
        <f t="shared" si="104"/>
        <v>0</v>
      </c>
      <c r="U198" s="127">
        <f t="shared" si="105"/>
        <v>0</v>
      </c>
      <c r="V198" s="30">
        <f t="shared" si="106"/>
        <v>1</v>
      </c>
      <c r="W198" s="40">
        <v>0</v>
      </c>
      <c r="X198" s="40">
        <v>1</v>
      </c>
      <c r="Y198" s="119">
        <f t="shared" si="107"/>
        <v>0</v>
      </c>
      <c r="Z198" s="119">
        <f t="shared" si="108"/>
        <v>0</v>
      </c>
      <c r="AA198" s="168"/>
      <c r="AB198" s="150">
        <f>_xll.BDH(C198,$AB$10,$D$1,$D$1)</f>
        <v>11.48</v>
      </c>
      <c r="AC198" s="148">
        <f t="shared" si="109"/>
        <v>-0.5</v>
      </c>
      <c r="AD198" s="137">
        <f t="shared" si="110"/>
        <v>-4.3554006968641108</v>
      </c>
      <c r="AE198" s="136">
        <v>0</v>
      </c>
      <c r="AF198" s="138">
        <f>IF(D198 = D804,1,_xll.BDP(K198,$AF$10)*L198)</f>
        <v>9.6549999999999994</v>
      </c>
      <c r="AG198" s="160">
        <f>AC198*AE198*V198/AF198 / AI740</f>
        <v>0</v>
      </c>
      <c r="AH198" s="160">
        <f>AC198*AE198*V198/AF198 / AI804</f>
        <v>0</v>
      </c>
      <c r="AI198" s="171"/>
      <c r="AJ198" s="162"/>
      <c r="AK198" s="144"/>
    </row>
    <row r="199" spans="1:37" s="40" customFormat="1" ht="12" customHeight="1" x14ac:dyDescent="0.2">
      <c r="B199" s="45">
        <v>1819</v>
      </c>
      <c r="C199" s="116" t="s">
        <v>860</v>
      </c>
      <c r="D199" s="40" t="str">
        <f>_xll.BDP(C199,$D$10)</f>
        <v>HKD</v>
      </c>
      <c r="E199" s="40" t="s">
        <v>905</v>
      </c>
      <c r="F199" s="61">
        <f>_xll.BDP(C199,$F$10)</f>
        <v>264</v>
      </c>
      <c r="G199" s="61">
        <f>_xll.BDP(C199,$G$10)</f>
        <v>256.8</v>
      </c>
      <c r="H199" s="62">
        <f t="shared" si="100"/>
        <v>-7.1999999999999886</v>
      </c>
      <c r="I199" s="69">
        <f t="shared" si="101"/>
        <v>-2.7272727272727231</v>
      </c>
      <c r="J199" s="23">
        <v>0</v>
      </c>
      <c r="K199" s="45" t="str">
        <f>CONCATENATE(D804,D199, " Curncy")</f>
        <v>EURHKD Curncy</v>
      </c>
      <c r="L199" s="45">
        <f>IF(D199 = D804,1,_xll.BDP(K199,$L$10))</f>
        <v>1</v>
      </c>
      <c r="M199" s="63">
        <f>IF(D199 = D804,1,_xll.BDP(K199,$M$10)*L199)</f>
        <v>9.6969999999999992</v>
      </c>
      <c r="N199" s="265">
        <f t="shared" si="102"/>
        <v>0</v>
      </c>
      <c r="O199" s="133">
        <f>N199 / AA740</f>
        <v>0</v>
      </c>
      <c r="P199" s="275">
        <f>N199 / AA804</f>
        <v>0</v>
      </c>
      <c r="Q199" s="64">
        <f t="shared" si="103"/>
        <v>0</v>
      </c>
      <c r="R199" s="10">
        <f>Q199 / AA740*100</f>
        <v>0</v>
      </c>
      <c r="S199" s="10">
        <f>Q199 / AA804*100</f>
        <v>0</v>
      </c>
      <c r="T199" s="288">
        <f t="shared" si="104"/>
        <v>0</v>
      </c>
      <c r="U199" s="127">
        <f t="shared" si="105"/>
        <v>0</v>
      </c>
      <c r="V199" s="30">
        <f t="shared" si="106"/>
        <v>1</v>
      </c>
      <c r="W199" s="40">
        <v>0</v>
      </c>
      <c r="X199" s="40">
        <v>1</v>
      </c>
      <c r="Y199" s="119">
        <f t="shared" si="107"/>
        <v>0</v>
      </c>
      <c r="Z199" s="119">
        <f t="shared" si="108"/>
        <v>0</v>
      </c>
      <c r="AA199" s="168"/>
      <c r="AB199" s="150">
        <f>_xll.BDH(C199,$AB$10,$D$1,$D$1)</f>
        <v>283</v>
      </c>
      <c r="AC199" s="148">
        <f t="shared" si="109"/>
        <v>-19</v>
      </c>
      <c r="AD199" s="137">
        <f t="shared" si="110"/>
        <v>-6.7137809187279158</v>
      </c>
      <c r="AE199" s="136">
        <v>0</v>
      </c>
      <c r="AF199" s="138">
        <f>IF(D199 = D804,1,_xll.BDP(K199,$AF$10)*L199)</f>
        <v>9.6549999999999994</v>
      </c>
      <c r="AG199" s="160">
        <f>AC199*AE199*V199/AF199 / AI740</f>
        <v>0</v>
      </c>
      <c r="AH199" s="160">
        <f>AC199*AE199*V199/AF199 / AI804</f>
        <v>0</v>
      </c>
      <c r="AI199" s="171"/>
      <c r="AJ199" s="162"/>
      <c r="AK199" s="144"/>
    </row>
    <row r="200" spans="1:37" s="40" customFormat="1" ht="12" customHeight="1" x14ac:dyDescent="0.2">
      <c r="B200" s="45">
        <v>1975</v>
      </c>
      <c r="C200" s="116" t="s">
        <v>873</v>
      </c>
      <c r="D200" s="40" t="str">
        <f>_xll.BDP(C200,$D$10)</f>
        <v>HKD</v>
      </c>
      <c r="E200" s="40" t="s">
        <v>1402</v>
      </c>
      <c r="F200" s="61">
        <f>_xll.BDP(C200,$F$10)</f>
        <v>12.32</v>
      </c>
      <c r="G200" s="61">
        <f>_xll.BDP(C200,$G$10)</f>
        <v>12.02</v>
      </c>
      <c r="H200" s="62">
        <f t="shared" si="100"/>
        <v>-0.30000000000000071</v>
      </c>
      <c r="I200" s="69">
        <f t="shared" si="101"/>
        <v>-2.4350649350649407</v>
      </c>
      <c r="J200" s="23">
        <v>0</v>
      </c>
      <c r="K200" s="45" t="str">
        <f>CONCATENATE(D804,D200, " Curncy")</f>
        <v>EURHKD Curncy</v>
      </c>
      <c r="L200" s="45">
        <f>IF(D200 = D804,1,_xll.BDP(K200,$L$10))</f>
        <v>1</v>
      </c>
      <c r="M200" s="63">
        <f>IF(D200 = D804,1,_xll.BDP(K200,$M$10)*L200)</f>
        <v>9.6969999999999992</v>
      </c>
      <c r="N200" s="265">
        <f t="shared" si="102"/>
        <v>0</v>
      </c>
      <c r="O200" s="133">
        <f>N200 / AA740</f>
        <v>0</v>
      </c>
      <c r="P200" s="275">
        <f>N200 / AA804</f>
        <v>0</v>
      </c>
      <c r="Q200" s="64">
        <f t="shared" si="103"/>
        <v>0</v>
      </c>
      <c r="R200" s="10">
        <f>Q200 / AA740*100</f>
        <v>0</v>
      </c>
      <c r="S200" s="10">
        <f>Q200 / AA804*100</f>
        <v>0</v>
      </c>
      <c r="T200" s="288">
        <f t="shared" si="104"/>
        <v>0</v>
      </c>
      <c r="U200" s="127">
        <f t="shared" si="105"/>
        <v>0</v>
      </c>
      <c r="V200" s="30">
        <f t="shared" si="106"/>
        <v>1</v>
      </c>
      <c r="W200" s="40">
        <v>0</v>
      </c>
      <c r="X200" s="40">
        <v>1</v>
      </c>
      <c r="Y200" s="119">
        <f t="shared" si="107"/>
        <v>0</v>
      </c>
      <c r="Z200" s="119">
        <f t="shared" si="108"/>
        <v>0</v>
      </c>
      <c r="AA200" s="168"/>
      <c r="AB200" s="150">
        <f>_xll.BDH(C200,$AB$10,$D$1,$D$1)</f>
        <v>13.14</v>
      </c>
      <c r="AC200" s="148">
        <f t="shared" si="109"/>
        <v>-0.82000000000000028</v>
      </c>
      <c r="AD200" s="137">
        <f t="shared" si="110"/>
        <v>-6.2404870624048723</v>
      </c>
      <c r="AE200" s="136">
        <v>0</v>
      </c>
      <c r="AF200" s="138">
        <f>IF(D200 = D804,1,_xll.BDP(K200,$AF$10)*L200)</f>
        <v>9.6549999999999994</v>
      </c>
      <c r="AG200" s="160">
        <f>AC200*AE200*V200/AF200 / AI740</f>
        <v>0</v>
      </c>
      <c r="AH200" s="160">
        <f>AC200*AE200*V200/AF200 / AI804</f>
        <v>0</v>
      </c>
      <c r="AI200" s="171"/>
      <c r="AJ200" s="162"/>
      <c r="AK200" s="144"/>
    </row>
    <row r="201" spans="1:37" s="40" customFormat="1" ht="12" customHeight="1" x14ac:dyDescent="0.2">
      <c r="B201" s="45">
        <v>19837</v>
      </c>
      <c r="C201" s="116" t="s">
        <v>879</v>
      </c>
      <c r="D201" s="40" t="str">
        <f>_xll.BDP(C201,$D$10)</f>
        <v>HKD</v>
      </c>
      <c r="E201" s="40" t="s">
        <v>924</v>
      </c>
      <c r="F201" s="61">
        <f>_xll.BDP(C201,$F$10)</f>
        <v>5.53</v>
      </c>
      <c r="G201" s="61">
        <f>_xll.BDP(C201,$G$10)</f>
        <v>5.37</v>
      </c>
      <c r="H201" s="62">
        <f t="shared" si="100"/>
        <v>-0.16000000000000014</v>
      </c>
      <c r="I201" s="69">
        <f t="shared" si="101"/>
        <v>-2.8933092224231487</v>
      </c>
      <c r="J201" s="23">
        <v>0</v>
      </c>
      <c r="K201" s="45" t="str">
        <f>CONCATENATE(D804,D201, " Curncy")</f>
        <v>EURHKD Curncy</v>
      </c>
      <c r="L201" s="45">
        <f>IF(D201 = D804,1,_xll.BDP(K201,$L$10))</f>
        <v>1</v>
      </c>
      <c r="M201" s="63">
        <f>IF(D201 = D804,1,_xll.BDP(K201,$M$10)*L201)</f>
        <v>9.6969999999999992</v>
      </c>
      <c r="N201" s="265">
        <f t="shared" si="102"/>
        <v>0</v>
      </c>
      <c r="O201" s="133">
        <f>N201 / AA740</f>
        <v>0</v>
      </c>
      <c r="P201" s="275">
        <f>N201 / AA804</f>
        <v>0</v>
      </c>
      <c r="Q201" s="64">
        <f t="shared" si="103"/>
        <v>0</v>
      </c>
      <c r="R201" s="10">
        <f>Q201 / AA740*100</f>
        <v>0</v>
      </c>
      <c r="S201" s="10">
        <f>Q201 / AA804*100</f>
        <v>0</v>
      </c>
      <c r="T201" s="288">
        <f t="shared" si="104"/>
        <v>0</v>
      </c>
      <c r="U201" s="127">
        <f t="shared" si="105"/>
        <v>0</v>
      </c>
      <c r="V201" s="30">
        <f t="shared" si="106"/>
        <v>1</v>
      </c>
      <c r="W201" s="40">
        <v>0</v>
      </c>
      <c r="X201" s="40">
        <v>1</v>
      </c>
      <c r="Y201" s="119">
        <f t="shared" si="107"/>
        <v>0</v>
      </c>
      <c r="Z201" s="119">
        <f t="shared" si="108"/>
        <v>0</v>
      </c>
      <c r="AA201" s="168"/>
      <c r="AB201" s="150">
        <f>_xll.BDH(C201,$AB$10,$D$1,$D$1)</f>
        <v>5.36</v>
      </c>
      <c r="AC201" s="148">
        <f t="shared" si="109"/>
        <v>0.16999999999999993</v>
      </c>
      <c r="AD201" s="137">
        <f t="shared" si="110"/>
        <v>3.1716417910447747</v>
      </c>
      <c r="AE201" s="136">
        <v>0</v>
      </c>
      <c r="AF201" s="138">
        <f>IF(D201 = D804,1,_xll.BDP(K201,$AF$10)*L201)</f>
        <v>9.6549999999999994</v>
      </c>
      <c r="AG201" s="160">
        <f>AC201*AE201*V201/AF201 / AI740</f>
        <v>0</v>
      </c>
      <c r="AH201" s="160">
        <f>AC201*AE201*V201/AF201 / AI804</f>
        <v>0</v>
      </c>
      <c r="AI201" s="171"/>
      <c r="AJ201" s="162"/>
      <c r="AK201" s="144"/>
    </row>
    <row r="202" spans="1:37" s="40" customFormat="1" x14ac:dyDescent="0.2">
      <c r="B202" s="45">
        <v>21026</v>
      </c>
      <c r="C202" s="116" t="s">
        <v>182</v>
      </c>
      <c r="D202" s="40" t="str">
        <f>_xll.BDP(C202,$D$10)</f>
        <v>HKD</v>
      </c>
      <c r="E202" s="40" t="s">
        <v>417</v>
      </c>
      <c r="F202" s="61">
        <f>_xll.BDP(C202,$F$10)</f>
        <v>43.65</v>
      </c>
      <c r="G202" s="61">
        <f>_xll.BDP(C202,$G$10)</f>
        <v>41.9</v>
      </c>
      <c r="H202" s="62">
        <f t="shared" si="100"/>
        <v>-1.75</v>
      </c>
      <c r="I202" s="69">
        <f t="shared" si="101"/>
        <v>-4.0091638029782359</v>
      </c>
      <c r="J202" s="23">
        <v>-832000</v>
      </c>
      <c r="K202" s="45" t="str">
        <f>CONCATENATE(D804,D202, " Curncy")</f>
        <v>EURHKD Curncy</v>
      </c>
      <c r="L202" s="45">
        <f>IF(D202 = D804,1,_xll.BDP(K202,$L$10))</f>
        <v>1</v>
      </c>
      <c r="M202" s="63">
        <f>IF(D202 = D804,1,_xll.BDP(K202,$M$10)*L202)</f>
        <v>9.6969999999999992</v>
      </c>
      <c r="N202" s="265">
        <f t="shared" si="102"/>
        <v>150149.53078271632</v>
      </c>
      <c r="O202" s="133">
        <f>N202 / AA740</f>
        <v>9.6961794884401604E-4</v>
      </c>
      <c r="P202" s="275">
        <f>N202 / AA804</f>
        <v>8.9231942332720937E-4</v>
      </c>
      <c r="Q202" s="64">
        <f t="shared" si="103"/>
        <v>-3595008.7655976079</v>
      </c>
      <c r="R202" s="10">
        <f>Q202 / AA740*100</f>
        <v>-2.321542403232244</v>
      </c>
      <c r="S202" s="10">
        <f>Q202 / AA804*100</f>
        <v>-2.1364676478520042</v>
      </c>
      <c r="T202" s="288">
        <f t="shared" si="104"/>
        <v>-2.321542403232244</v>
      </c>
      <c r="U202" s="127">
        <f t="shared" si="105"/>
        <v>0</v>
      </c>
      <c r="V202" s="30">
        <f t="shared" si="106"/>
        <v>1</v>
      </c>
      <c r="W202" s="40">
        <v>0</v>
      </c>
      <c r="X202" s="40">
        <v>1</v>
      </c>
      <c r="Y202" s="119">
        <f t="shared" si="107"/>
        <v>9.6961794884401604E-4</v>
      </c>
      <c r="Z202" s="119">
        <f t="shared" si="108"/>
        <v>0</v>
      </c>
      <c r="AA202" s="168"/>
      <c r="AB202" s="150">
        <f>_xll.BDH(C202,$AB$10,$D$1,$D$1)</f>
        <v>44.9</v>
      </c>
      <c r="AC202" s="148">
        <f t="shared" si="109"/>
        <v>-1.25</v>
      </c>
      <c r="AD202" s="137">
        <f t="shared" si="110"/>
        <v>-2.783964365256125</v>
      </c>
      <c r="AE202" s="136">
        <v>-832000</v>
      </c>
      <c r="AF202" s="138">
        <f>IF(D202 = D804,1,_xll.BDP(K202,$AF$10)*L202)</f>
        <v>9.6549999999999994</v>
      </c>
      <c r="AG202" s="160">
        <f>AC202*AE202*V202/AF202 / AI740</f>
        <v>6.973012667805962E-4</v>
      </c>
      <c r="AH202" s="160">
        <f>AC202*AE202*V202/AF202 / AI804</f>
        <v>6.4149617351546943E-4</v>
      </c>
      <c r="AI202" s="171"/>
      <c r="AJ202" s="162"/>
      <c r="AK202" s="144"/>
    </row>
    <row r="203" spans="1:37" s="40" customFormat="1" ht="12" customHeight="1" x14ac:dyDescent="0.2">
      <c r="B203" s="45">
        <v>1807</v>
      </c>
      <c r="C203" s="116" t="s">
        <v>886</v>
      </c>
      <c r="D203" s="40" t="str">
        <f>_xll.BDP(C203,$D$10)</f>
        <v>HKD</v>
      </c>
      <c r="E203" s="40" t="s">
        <v>931</v>
      </c>
      <c r="F203" s="61">
        <f>_xll.BDP(C203,$F$10)</f>
        <v>128.1</v>
      </c>
      <c r="G203" s="61">
        <f>_xll.BDP(C203,$G$10)</f>
        <v>127.1</v>
      </c>
      <c r="H203" s="62">
        <f t="shared" si="100"/>
        <v>-1</v>
      </c>
      <c r="I203" s="69">
        <f t="shared" si="101"/>
        <v>-0.78064012490241996</v>
      </c>
      <c r="J203" s="23">
        <v>0</v>
      </c>
      <c r="K203" s="45" t="str">
        <f>CONCATENATE(D804,D203, " Curncy")</f>
        <v>EURHKD Curncy</v>
      </c>
      <c r="L203" s="45">
        <f>IF(D203 = D804,1,_xll.BDP(K203,$L$10))</f>
        <v>1</v>
      </c>
      <c r="M203" s="63">
        <f>IF(D203 = D804,1,_xll.BDP(K203,$M$10)*L203)</f>
        <v>9.6969999999999992</v>
      </c>
      <c r="N203" s="265">
        <f t="shared" si="102"/>
        <v>0</v>
      </c>
      <c r="O203" s="133">
        <f>N203 / AA740</f>
        <v>0</v>
      </c>
      <c r="P203" s="275">
        <f>N203 / AA804</f>
        <v>0</v>
      </c>
      <c r="Q203" s="64">
        <f t="shared" si="103"/>
        <v>0</v>
      </c>
      <c r="R203" s="10">
        <f>Q203 / AA740*100</f>
        <v>0</v>
      </c>
      <c r="S203" s="10">
        <f>Q203 / AA804*100</f>
        <v>0</v>
      </c>
      <c r="T203" s="288">
        <f t="shared" si="104"/>
        <v>0</v>
      </c>
      <c r="U203" s="127">
        <f t="shared" si="105"/>
        <v>0</v>
      </c>
      <c r="V203" s="30">
        <f t="shared" si="106"/>
        <v>1</v>
      </c>
      <c r="W203" s="40">
        <v>0</v>
      </c>
      <c r="X203" s="40">
        <v>1</v>
      </c>
      <c r="Y203" s="119">
        <f t="shared" si="107"/>
        <v>0</v>
      </c>
      <c r="Z203" s="119">
        <f t="shared" si="108"/>
        <v>0</v>
      </c>
      <c r="AA203" s="168"/>
      <c r="AB203" s="150">
        <f>_xll.BDH(C203,$AB$10,$D$1,$D$1)</f>
        <v>127.8</v>
      </c>
      <c r="AC203" s="148">
        <f t="shared" si="109"/>
        <v>0.29999999999999716</v>
      </c>
      <c r="AD203" s="137">
        <f t="shared" si="110"/>
        <v>0.23474178403755647</v>
      </c>
      <c r="AE203" s="136">
        <v>0</v>
      </c>
      <c r="AF203" s="138">
        <f>IF(D203 = D804,1,_xll.BDP(K203,$AF$10)*L203)</f>
        <v>9.6549999999999994</v>
      </c>
      <c r="AG203" s="160">
        <f>AC203*AE203*V203/AF203 / AI740</f>
        <v>0</v>
      </c>
      <c r="AH203" s="160">
        <f>AC203*AE203*V203/AF203 / AI804</f>
        <v>0</v>
      </c>
      <c r="AI203" s="171"/>
      <c r="AJ203" s="162"/>
      <c r="AK203" s="144"/>
    </row>
    <row r="204" spans="1:37" s="40" customFormat="1" x14ac:dyDescent="0.2">
      <c r="B204" s="45">
        <v>24515</v>
      </c>
      <c r="C204" s="116" t="s">
        <v>181</v>
      </c>
      <c r="D204" s="40" t="str">
        <f>_xll.BDP(C204,$D$10)</f>
        <v>HKD</v>
      </c>
      <c r="E204" s="40" t="s">
        <v>416</v>
      </c>
      <c r="F204" s="61">
        <f>_xll.BDP(C204,$F$10)</f>
        <v>28.45</v>
      </c>
      <c r="G204" s="61">
        <f>_xll.BDP(C204,$G$10)</f>
        <v>27.7</v>
      </c>
      <c r="H204" s="62">
        <f t="shared" si="100"/>
        <v>-0.75</v>
      </c>
      <c r="I204" s="69">
        <f t="shared" si="101"/>
        <v>-2.6362038664323375</v>
      </c>
      <c r="J204" s="23">
        <v>-780000</v>
      </c>
      <c r="K204" s="45" t="str">
        <f>CONCATENATE(D804,D204, " Curncy")</f>
        <v>EURHKD Curncy</v>
      </c>
      <c r="L204" s="45">
        <f>IF(D204 = D804,1,_xll.BDP(K204,$L$10))</f>
        <v>1</v>
      </c>
      <c r="M204" s="63">
        <f>IF(D204 = D804,1,_xll.BDP(K204,$M$10)*L204)</f>
        <v>9.6969999999999992</v>
      </c>
      <c r="N204" s="265">
        <f t="shared" si="102"/>
        <v>60327.936475198519</v>
      </c>
      <c r="O204" s="133">
        <f>N204 / AA740</f>
        <v>3.8957864016054216E-4</v>
      </c>
      <c r="P204" s="275">
        <f>N204 / AA804</f>
        <v>3.5852119687253948E-4</v>
      </c>
      <c r="Q204" s="64">
        <f t="shared" si="103"/>
        <v>-2228111.7871506652</v>
      </c>
      <c r="R204" s="10">
        <f>Q204 / AA740*100</f>
        <v>-1.4388437776596021</v>
      </c>
      <c r="S204" s="10">
        <f>Q204 / AA804*100</f>
        <v>-1.3241382871159124</v>
      </c>
      <c r="T204" s="288">
        <f t="shared" si="104"/>
        <v>-1.4388437776596021</v>
      </c>
      <c r="U204" s="127">
        <f t="shared" si="105"/>
        <v>0</v>
      </c>
      <c r="V204" s="30">
        <f t="shared" si="106"/>
        <v>1</v>
      </c>
      <c r="W204" s="40">
        <v>0</v>
      </c>
      <c r="X204" s="40">
        <v>1</v>
      </c>
      <c r="Y204" s="119">
        <f t="shared" si="107"/>
        <v>3.8957864016054216E-4</v>
      </c>
      <c r="Z204" s="119">
        <f t="shared" si="108"/>
        <v>0</v>
      </c>
      <c r="AA204" s="168"/>
      <c r="AB204" s="150">
        <f>_xll.BDH(C204,$AB$10,$D$1,$D$1)</f>
        <v>28.15</v>
      </c>
      <c r="AC204" s="148">
        <f t="shared" si="109"/>
        <v>0.30000000000000071</v>
      </c>
      <c r="AD204" s="137">
        <f t="shared" si="110"/>
        <v>1.0657193605683863</v>
      </c>
      <c r="AE204" s="136">
        <v>-780000</v>
      </c>
      <c r="AF204" s="138">
        <f>IF(D204 = D804,1,_xll.BDP(K204,$AF$10)*L204)</f>
        <v>9.6549999999999994</v>
      </c>
      <c r="AG204" s="160">
        <f>AC204*AE204*V204/AF204 / AI740</f>
        <v>-1.5689278502563451E-4</v>
      </c>
      <c r="AH204" s="160">
        <f>AC204*AE204*V204/AF204 / AI804</f>
        <v>-1.4433663904098097E-4</v>
      </c>
      <c r="AI204" s="171"/>
      <c r="AJ204" s="162"/>
      <c r="AK204" s="144"/>
    </row>
    <row r="205" spans="1:37" s="40" customFormat="1" x14ac:dyDescent="0.2">
      <c r="A205" s="42" t="s">
        <v>299</v>
      </c>
      <c r="B205" s="58"/>
      <c r="C205" s="44"/>
      <c r="D205" s="42"/>
      <c r="E205" s="44" t="s">
        <v>180</v>
      </c>
      <c r="F205" s="65"/>
      <c r="G205" s="65"/>
      <c r="H205" s="66"/>
      <c r="I205" s="70"/>
      <c r="J205" s="37"/>
      <c r="K205" s="46"/>
      <c r="L205" s="46"/>
      <c r="M205" s="67"/>
      <c r="N205" s="267">
        <f t="shared" ref="N205:U205" si="111" xml:space="preserve"> SUM(N191:N204)</f>
        <v>369084.87160977646</v>
      </c>
      <c r="O205" s="227">
        <f t="shared" si="111"/>
        <v>2.3834327972526896E-3</v>
      </c>
      <c r="P205" s="276">
        <f t="shared" si="111"/>
        <v>2.1934241024717423E-3</v>
      </c>
      <c r="Q205" s="233">
        <f t="shared" si="111"/>
        <v>-8555793.9568938855</v>
      </c>
      <c r="R205" s="38">
        <f t="shared" si="111"/>
        <v>-5.5250598146860215</v>
      </c>
      <c r="S205" s="234">
        <f t="shared" si="111"/>
        <v>-5.0845987262990366</v>
      </c>
      <c r="T205" s="289">
        <f t="shared" si="111"/>
        <v>-5.5250598146860215</v>
      </c>
      <c r="U205" s="128">
        <f t="shared" si="111"/>
        <v>0</v>
      </c>
      <c r="V205" s="35"/>
      <c r="W205" s="42"/>
      <c r="X205" s="42"/>
      <c r="Y205" s="120">
        <f xml:space="preserve"> SUM(Y191:Y204)</f>
        <v>2.3834327972526896E-3</v>
      </c>
      <c r="Z205" s="120">
        <f xml:space="preserve"> SUM(Z191:Z204)</f>
        <v>0</v>
      </c>
      <c r="AA205" s="180"/>
      <c r="AB205" s="140"/>
      <c r="AC205" s="149"/>
      <c r="AD205" s="139"/>
      <c r="AE205" s="140"/>
      <c r="AF205" s="145"/>
      <c r="AG205" s="161">
        <f xml:space="preserve"> SUM(AG191:AG204)</f>
        <v>-5.3377071008080105E-4</v>
      </c>
      <c r="AH205" s="236">
        <f xml:space="preserve"> SUM(AH191:AH204)</f>
        <v>-4.9105298436121706E-4</v>
      </c>
      <c r="AI205" s="181"/>
      <c r="AJ205" s="162"/>
      <c r="AK205" s="144"/>
    </row>
    <row r="206" spans="1:37" s="40" customFormat="1" ht="12" customHeight="1" x14ac:dyDescent="0.2">
      <c r="A206" s="17"/>
      <c r="B206" s="48"/>
      <c r="C206" s="195"/>
      <c r="D206" s="17"/>
      <c r="E206" s="17"/>
      <c r="F206" s="198"/>
      <c r="G206" s="198"/>
      <c r="H206" s="199"/>
      <c r="I206" s="200"/>
      <c r="J206" s="26"/>
      <c r="K206" s="48"/>
      <c r="L206" s="48"/>
      <c r="M206" s="201"/>
      <c r="N206" s="265"/>
      <c r="O206" s="133"/>
      <c r="P206" s="275"/>
      <c r="Q206" s="209"/>
      <c r="R206" s="10"/>
      <c r="S206" s="10"/>
      <c r="T206" s="288"/>
      <c r="U206" s="127"/>
      <c r="V206" s="33"/>
      <c r="W206" s="17"/>
      <c r="X206" s="17"/>
      <c r="Y206" s="211"/>
      <c r="Z206" s="211"/>
      <c r="AA206" s="204"/>
      <c r="AB206" s="205"/>
      <c r="AC206" s="205"/>
      <c r="AD206" s="206"/>
      <c r="AE206" s="205"/>
      <c r="AF206" s="207"/>
      <c r="AG206" s="160"/>
      <c r="AH206" s="160"/>
      <c r="AI206" s="171"/>
      <c r="AJ206" s="162"/>
      <c r="AK206" s="144"/>
    </row>
    <row r="207" spans="1:37" s="40" customFormat="1" ht="12" customHeight="1" x14ac:dyDescent="0.2">
      <c r="A207" s="17"/>
      <c r="B207" s="48">
        <v>1254</v>
      </c>
      <c r="C207" s="195" t="s">
        <v>1062</v>
      </c>
      <c r="D207" s="17" t="str">
        <f>_xll.BDP(C207,$D$10)</f>
        <v>HUF</v>
      </c>
      <c r="E207" s="17" t="s">
        <v>1404</v>
      </c>
      <c r="F207" s="198">
        <f>_xll.BDP(C207,$F$10)</f>
        <v>5300</v>
      </c>
      <c r="G207" s="198">
        <f>_xll.BDP(C207,$G$10)</f>
        <v>5160</v>
      </c>
      <c r="H207" s="199">
        <f>IF(OR(G207="#N/A N/A",F207="#N/A N/A"),0,  G207 - F207)</f>
        <v>-140</v>
      </c>
      <c r="I207" s="200">
        <f>IF(OR(F207=0,F207="#N/A N/A"),0,H207 / F207*100)</f>
        <v>-2.6415094339622645</v>
      </c>
      <c r="J207" s="26">
        <v>0</v>
      </c>
      <c r="K207" s="48" t="str">
        <f>CONCATENATE(D804,D207, " Curncy")</f>
        <v>EURHUF Curncy</v>
      </c>
      <c r="L207" s="48">
        <f>IF(D207 = D804,1,_xll.BDP(K207,$L$10))</f>
        <v>1</v>
      </c>
      <c r="M207" s="201">
        <f>IF(D207 = D804,1,_xll.BDP(K207,$M$10)*L207)</f>
        <v>312.79000000000002</v>
      </c>
      <c r="N207" s="265">
        <f>H207*J207*V207/M207</f>
        <v>0</v>
      </c>
      <c r="O207" s="133">
        <f>N207 / AA740</f>
        <v>0</v>
      </c>
      <c r="P207" s="275">
        <f>N207 / AA804</f>
        <v>0</v>
      </c>
      <c r="Q207" s="209">
        <f>G207*J207*V207/M207</f>
        <v>0</v>
      </c>
      <c r="R207" s="10">
        <f>Q207 / AA740*100</f>
        <v>0</v>
      </c>
      <c r="S207" s="10">
        <f>Q207 / AA804*100</f>
        <v>0</v>
      </c>
      <c r="T207" s="288">
        <f>IF(R207&lt;0,R207,0)</f>
        <v>0</v>
      </c>
      <c r="U207" s="127">
        <f>IF(R207&gt;0,R207,0)</f>
        <v>0</v>
      </c>
      <c r="V207" s="33">
        <f>IF(EXACT(D207,UPPER(D207)),1,0.01)/X207</f>
        <v>1</v>
      </c>
      <c r="W207" s="17">
        <v>0</v>
      </c>
      <c r="X207" s="17">
        <v>1</v>
      </c>
      <c r="Y207" s="211">
        <f>IF(AND(R207&lt;0,O207&gt;0),O207,0)</f>
        <v>0</v>
      </c>
      <c r="Z207" s="211">
        <f>IF(AND(R207&gt;0,O207&gt;0),O207,0)</f>
        <v>0</v>
      </c>
      <c r="AA207" s="204"/>
      <c r="AB207" s="205">
        <f>_xll.BDH(C207,$AB$10,$D$1,$D$1)</f>
        <v>5725</v>
      </c>
      <c r="AC207" s="205">
        <f>IF(OR(F207="#N/A N/A",AB207="#N/A N/A"),0,  F207 - AB207)</f>
        <v>-425</v>
      </c>
      <c r="AD207" s="206">
        <f>IF(OR(AB207=0,AB207="#N/A N/A"),0,AC207 / AB207*100)</f>
        <v>-7.4235807860262017</v>
      </c>
      <c r="AE207" s="205">
        <v>0</v>
      </c>
      <c r="AF207" s="207">
        <f>IF(D207 = D804,1,_xll.BDP(K207,$AF$10)*L207)</f>
        <v>312.2</v>
      </c>
      <c r="AG207" s="160">
        <f>AC207*AE207*V207/AF207 / AI740</f>
        <v>0</v>
      </c>
      <c r="AH207" s="160">
        <f>AC207*AE207*V207/AF207 / AI804</f>
        <v>0</v>
      </c>
      <c r="AI207" s="171"/>
      <c r="AJ207" s="162"/>
      <c r="AK207" s="144"/>
    </row>
    <row r="208" spans="1:37" s="40" customFormat="1" ht="12" customHeight="1" x14ac:dyDescent="0.2">
      <c r="A208" s="17"/>
      <c r="B208" s="48">
        <v>2244</v>
      </c>
      <c r="C208" s="195" t="s">
        <v>558</v>
      </c>
      <c r="D208" s="17" t="str">
        <f>_xll.BDP(C208,$D$10)</f>
        <v>HUF</v>
      </c>
      <c r="E208" s="17" t="s">
        <v>582</v>
      </c>
      <c r="F208" s="198">
        <f>_xll.BDP(C208,$F$10)</f>
        <v>11400</v>
      </c>
      <c r="G208" s="198">
        <f>_xll.BDP(C208,$G$10)</f>
        <v>11300</v>
      </c>
      <c r="H208" s="199">
        <f>IF(OR(G208="#N/A N/A",F208="#N/A N/A"),0,  G208 - F208)</f>
        <v>-100</v>
      </c>
      <c r="I208" s="200">
        <f>IF(OR(F208=0,F208="#N/A N/A"),0,H208 / F208*100)</f>
        <v>-0.8771929824561403</v>
      </c>
      <c r="J208" s="26">
        <v>0</v>
      </c>
      <c r="K208" s="48" t="str">
        <f>CONCATENATE(D804,D208, " Curncy")</f>
        <v>EURHUF Curncy</v>
      </c>
      <c r="L208" s="48">
        <f>IF(D208 = D804,1,_xll.BDP(K208,$L$10))</f>
        <v>1</v>
      </c>
      <c r="M208" s="201">
        <f>IF(D208 = D804,1,_xll.BDP(K208,$M$10)*L208)</f>
        <v>312.79000000000002</v>
      </c>
      <c r="N208" s="265">
        <f>H208*J208*V208/M208</f>
        <v>0</v>
      </c>
      <c r="O208" s="133">
        <f>N208 / AA740</f>
        <v>0</v>
      </c>
      <c r="P208" s="275">
        <f>N208 / AA804</f>
        <v>0</v>
      </c>
      <c r="Q208" s="209">
        <f>G208*J208*V208/M208</f>
        <v>0</v>
      </c>
      <c r="R208" s="10">
        <f>Q208 / AA740*100</f>
        <v>0</v>
      </c>
      <c r="S208" s="10">
        <f>Q208 / AA804*100</f>
        <v>0</v>
      </c>
      <c r="T208" s="288">
        <f>IF(R208&lt;0,R208,0)</f>
        <v>0</v>
      </c>
      <c r="U208" s="127">
        <f>IF(R208&gt;0,R208,0)</f>
        <v>0</v>
      </c>
      <c r="V208" s="33">
        <f>IF(EXACT(D208,UPPER(D208)),1,0.01)/X208</f>
        <v>1</v>
      </c>
      <c r="W208" s="17">
        <v>0</v>
      </c>
      <c r="X208" s="17">
        <v>1</v>
      </c>
      <c r="Y208" s="211">
        <f>IF(AND(R208&lt;0,O208&gt;0),O208,0)</f>
        <v>0</v>
      </c>
      <c r="Z208" s="211">
        <f>IF(AND(R208&gt;0,O208&gt;0),O208,0)</f>
        <v>0</v>
      </c>
      <c r="AA208" s="204"/>
      <c r="AB208" s="205">
        <f>_xll.BDH(C208,$AB$10,$D$1,$D$1)</f>
        <v>11430</v>
      </c>
      <c r="AC208" s="205">
        <f>IF(OR(F208="#N/A N/A",AB208="#N/A N/A"),0,  F208 - AB208)</f>
        <v>-30</v>
      </c>
      <c r="AD208" s="206">
        <f>IF(OR(AB208=0,AB208="#N/A N/A"),0,AC208 / AB208*100)</f>
        <v>-0.26246719160104987</v>
      </c>
      <c r="AE208" s="205">
        <v>0</v>
      </c>
      <c r="AF208" s="207">
        <f>IF(D208 = D804,1,_xll.BDP(K208,$AF$10)*L208)</f>
        <v>312.2</v>
      </c>
      <c r="AG208" s="160">
        <f>AC208*AE208*V208/AF208 / AI740</f>
        <v>0</v>
      </c>
      <c r="AH208" s="160">
        <f>AC208*AE208*V208/AF208 / AI804</f>
        <v>0</v>
      </c>
      <c r="AI208" s="171"/>
      <c r="AJ208" s="162"/>
      <c r="AK208" s="144"/>
    </row>
    <row r="209" spans="1:37" s="40" customFormat="1" ht="12" customHeight="1" x14ac:dyDescent="0.2">
      <c r="A209" s="219" t="s">
        <v>580</v>
      </c>
      <c r="B209" s="220"/>
      <c r="C209" s="221"/>
      <c r="D209" s="219"/>
      <c r="E209" s="221" t="s">
        <v>581</v>
      </c>
      <c r="F209" s="222"/>
      <c r="G209" s="222"/>
      <c r="H209" s="223"/>
      <c r="I209" s="224"/>
      <c r="J209" s="225"/>
      <c r="K209" s="220"/>
      <c r="L209" s="220"/>
      <c r="M209" s="226"/>
      <c r="N209" s="267">
        <f t="shared" ref="N209:U209" si="112" xml:space="preserve"> SUM(N206:N208)</f>
        <v>0</v>
      </c>
      <c r="O209" s="227">
        <f t="shared" si="112"/>
        <v>0</v>
      </c>
      <c r="P209" s="276">
        <f t="shared" si="112"/>
        <v>0</v>
      </c>
      <c r="Q209" s="233">
        <f t="shared" si="112"/>
        <v>0</v>
      </c>
      <c r="R209" s="234">
        <f t="shared" si="112"/>
        <v>0</v>
      </c>
      <c r="S209" s="234">
        <f t="shared" si="112"/>
        <v>0</v>
      </c>
      <c r="T209" s="289">
        <f t="shared" si="112"/>
        <v>0</v>
      </c>
      <c r="U209" s="128">
        <f t="shared" si="112"/>
        <v>0</v>
      </c>
      <c r="V209" s="228"/>
      <c r="W209" s="219"/>
      <c r="X209" s="219"/>
      <c r="Y209" s="239">
        <f xml:space="preserve"> SUM(Y206:Y208)</f>
        <v>0</v>
      </c>
      <c r="Z209" s="239">
        <f xml:space="preserve"> SUM(Z206:Z208)</f>
        <v>0</v>
      </c>
      <c r="AA209" s="229"/>
      <c r="AB209" s="230"/>
      <c r="AC209" s="230"/>
      <c r="AD209" s="231"/>
      <c r="AE209" s="230"/>
      <c r="AF209" s="232"/>
      <c r="AG209" s="236">
        <f xml:space="preserve"> SUM(AG206:AG208)</f>
        <v>0</v>
      </c>
      <c r="AH209" s="236">
        <f xml:space="preserve"> SUM(AH206:AH208)</f>
        <v>0</v>
      </c>
      <c r="AI209" s="181"/>
      <c r="AJ209" s="162"/>
      <c r="AK209" s="144"/>
    </row>
    <row r="210" spans="1:37" s="40" customFormat="1" x14ac:dyDescent="0.2">
      <c r="B210" s="45"/>
      <c r="C210" s="116"/>
      <c r="F210" s="61"/>
      <c r="G210" s="61"/>
      <c r="H210" s="62"/>
      <c r="I210" s="69"/>
      <c r="J210" s="23"/>
      <c r="K210" s="45"/>
      <c r="L210" s="45"/>
      <c r="M210" s="63"/>
      <c r="N210" s="265"/>
      <c r="O210" s="133"/>
      <c r="P210" s="275"/>
      <c r="Q210" s="64"/>
      <c r="R210" s="10"/>
      <c r="S210" s="10"/>
      <c r="T210" s="288"/>
      <c r="U210" s="127"/>
      <c r="V210" s="30"/>
      <c r="Y210" s="119"/>
      <c r="Z210" s="119"/>
      <c r="AA210" s="168"/>
      <c r="AB210" s="150"/>
      <c r="AC210" s="148"/>
      <c r="AD210" s="137"/>
      <c r="AE210" s="136"/>
      <c r="AF210" s="138"/>
      <c r="AG210" s="160"/>
      <c r="AH210" s="160"/>
      <c r="AI210" s="171"/>
      <c r="AJ210" s="162"/>
      <c r="AK210" s="144"/>
    </row>
    <row r="211" spans="1:37" s="40" customFormat="1" x14ac:dyDescent="0.2">
      <c r="B211" s="45">
        <v>10369</v>
      </c>
      <c r="D211" s="40" t="s">
        <v>7</v>
      </c>
      <c r="E211" s="40" t="s">
        <v>474</v>
      </c>
      <c r="F211" s="61">
        <v>0.20749999999999999</v>
      </c>
      <c r="G211" s="61">
        <v>0.20749999999999999</v>
      </c>
      <c r="H211" s="62">
        <f>IF(OR(G211="#N/A N/A",F211="#N/A N/A"),0,  G211 - F211)</f>
        <v>0</v>
      </c>
      <c r="I211" s="69">
        <f>IF(OR(F211=0,F211="#N/A N/A"),0,H211 / F211*100)</f>
        <v>0</v>
      </c>
      <c r="J211" s="23">
        <v>-50000</v>
      </c>
      <c r="K211" s="45" t="str">
        <f>CONCATENATE(D804,D211, " Curncy")</f>
        <v>EUREUR Curncy</v>
      </c>
      <c r="L211" s="45">
        <f>IF(D211 = D804,1,_xll.BDP(K211,$L$10))</f>
        <v>1</v>
      </c>
      <c r="M211" s="63">
        <f>IF(D211 = D804,1,_xll.BDP(K211,$M$10)*L211)</f>
        <v>1</v>
      </c>
      <c r="N211" s="265">
        <f>H211*J211*V211/M211</f>
        <v>0</v>
      </c>
      <c r="O211" s="133">
        <f>N211 / AA740</f>
        <v>0</v>
      </c>
      <c r="P211" s="275">
        <f>N211 / AA804</f>
        <v>0</v>
      </c>
      <c r="Q211" s="64">
        <f>G211*J211*V211/M211</f>
        <v>-10375</v>
      </c>
      <c r="R211" s="10">
        <f>Q211 / AA740*100</f>
        <v>-6.6998452588002662E-3</v>
      </c>
      <c r="S211" s="10">
        <f>Q211 / AA804*100</f>
        <v>-6.1657295688901763E-3</v>
      </c>
      <c r="T211" s="288">
        <f>IF(R211&lt;0,R211,0)</f>
        <v>-6.6998452588002662E-3</v>
      </c>
      <c r="U211" s="127">
        <f>IF(R211&gt;0,R211,0)</f>
        <v>0</v>
      </c>
      <c r="V211" s="30">
        <f>IF(EXACT(D211,UPPER(D211)),1,0.01)/X211</f>
        <v>1</v>
      </c>
      <c r="W211" s="40">
        <v>1</v>
      </c>
      <c r="X211" s="40">
        <v>1</v>
      </c>
      <c r="Y211" s="119">
        <f>IF(AND(R211&lt;0,O211&gt;0),O211,0)</f>
        <v>0</v>
      </c>
      <c r="Z211" s="119">
        <f>IF(AND(R211&gt;0,O211&gt;0),O211,0)</f>
        <v>0</v>
      </c>
      <c r="AA211" s="168"/>
      <c r="AB211" s="150">
        <v>0.20749999999999999</v>
      </c>
      <c r="AC211" s="148">
        <f>IF(OR(F211="#N/A N/A",AB211="#N/A N/A"),0,  F211 - AB211)</f>
        <v>0</v>
      </c>
      <c r="AD211" s="137">
        <f>IF(OR(AB211=0,AB211="#N/A N/A"),0,AC211 / AB211*100)</f>
        <v>0</v>
      </c>
      <c r="AE211" s="136">
        <v>-50000</v>
      </c>
      <c r="AF211" s="138">
        <f>IF(D211 = D804,1,_xll.BDP(K211,$AF$10)*L211)</f>
        <v>1</v>
      </c>
      <c r="AG211" s="160">
        <f>AC211*AE211*V211/AF211 / AI740</f>
        <v>0</v>
      </c>
      <c r="AH211" s="160">
        <f>AC211*AE211*V211/AF211 / AI804</f>
        <v>0</v>
      </c>
      <c r="AI211" s="171"/>
      <c r="AJ211" s="162"/>
      <c r="AK211" s="144"/>
    </row>
    <row r="212" spans="1:37" s="40" customFormat="1" x14ac:dyDescent="0.2">
      <c r="B212" s="45">
        <v>6428</v>
      </c>
      <c r="C212" s="116" t="s">
        <v>179</v>
      </c>
      <c r="D212" s="40" t="str">
        <f>_xll.BDP(C212,$D$10)</f>
        <v>EUR</v>
      </c>
      <c r="E212" s="40" t="s">
        <v>475</v>
      </c>
      <c r="F212" s="61">
        <f>_xll.BDP(C212,$F$10)</f>
        <v>32.6</v>
      </c>
      <c r="G212" s="61">
        <f>_xll.BDP(C212,$G$10)</f>
        <v>32.799999999999997</v>
      </c>
      <c r="H212" s="62">
        <f>IF(OR(G212="#N/A N/A",F212="#N/A N/A"),0,  G212 - F212)</f>
        <v>0.19999999999999574</v>
      </c>
      <c r="I212" s="69">
        <f>IF(OR(F212=0,F212="#N/A N/A"),0,H212 / F212*100)</f>
        <v>0.61349693251532433</v>
      </c>
      <c r="J212" s="23">
        <v>24000</v>
      </c>
      <c r="K212" s="45" t="str">
        <f>CONCATENATE(D804,D212, " Curncy")</f>
        <v>EUREUR Curncy</v>
      </c>
      <c r="L212" s="45">
        <f>IF(D212 = D804,1,_xll.BDP(K212,$L$10))</f>
        <v>1</v>
      </c>
      <c r="M212" s="63">
        <f>IF(D212 = D804,1,_xll.BDP(K212,$M$10)*L212)</f>
        <v>1</v>
      </c>
      <c r="N212" s="265">
        <f>H212*J212*V212/M212</f>
        <v>4799.9999999998981</v>
      </c>
      <c r="O212" s="133">
        <f>N212 / AA740</f>
        <v>3.0996874450352385E-5</v>
      </c>
      <c r="P212" s="275">
        <f>N212 / AA804</f>
        <v>2.8525784993419004E-5</v>
      </c>
      <c r="Q212" s="64">
        <f>G212*J212*V212/M212</f>
        <v>787199.99999999988</v>
      </c>
      <c r="R212" s="10">
        <f>Q212 / AA740*100</f>
        <v>0.50834874098578975</v>
      </c>
      <c r="S212" s="10">
        <f>Q212 / AA804*100</f>
        <v>0.46782287389208149</v>
      </c>
      <c r="T212" s="288">
        <f>IF(R212&lt;0,R212,0)</f>
        <v>0</v>
      </c>
      <c r="U212" s="127">
        <f>IF(R212&gt;0,R212,0)</f>
        <v>0.50834874098578975</v>
      </c>
      <c r="V212" s="30">
        <f>IF(EXACT(D212,UPPER(D212)),1,0.01)/X212</f>
        <v>1</v>
      </c>
      <c r="W212" s="40">
        <v>0</v>
      </c>
      <c r="X212" s="40">
        <v>1</v>
      </c>
      <c r="Y212" s="119">
        <f>IF(AND(R212&lt;0,O212&gt;0),O212,0)</f>
        <v>0</v>
      </c>
      <c r="Z212" s="119">
        <f>IF(AND(R212&gt;0,O212&gt;0),O212,0)</f>
        <v>3.0996874450352385E-5</v>
      </c>
      <c r="AA212" s="168"/>
      <c r="AB212" s="150">
        <f>_xll.BDH(C212,$AB$10,$D$1,$D$1)</f>
        <v>34.56</v>
      </c>
      <c r="AC212" s="148">
        <f>IF(OR(F212="#N/A N/A",AB212="#N/A N/A"),0,  F212 - AB212)</f>
        <v>-1.9600000000000009</v>
      </c>
      <c r="AD212" s="137">
        <f>IF(OR(AB212=0,AB212="#N/A N/A"),0,AC212 / AB212*100)</f>
        <v>-5.6712962962962985</v>
      </c>
      <c r="AE212" s="136">
        <v>24000</v>
      </c>
      <c r="AF212" s="138">
        <f>IF(D212 = D804,1,_xll.BDP(K212,$AF$10)*L212)</f>
        <v>1</v>
      </c>
      <c r="AG212" s="160">
        <f>AC212*AE212*V212/AF212 / AI740</f>
        <v>-3.0451360874544578E-4</v>
      </c>
      <c r="AH212" s="160">
        <f>AC212*AE212*V212/AF212 / AI804</f>
        <v>-2.8014335280858568E-4</v>
      </c>
      <c r="AI212" s="171"/>
      <c r="AJ212" s="162"/>
      <c r="AK212" s="144"/>
    </row>
    <row r="213" spans="1:37" s="40" customFormat="1" x14ac:dyDescent="0.2">
      <c r="B213" s="45">
        <v>26275</v>
      </c>
      <c r="D213" s="40" t="s">
        <v>35</v>
      </c>
      <c r="E213" s="40" t="s">
        <v>178</v>
      </c>
      <c r="F213" s="61">
        <v>101.57</v>
      </c>
      <c r="G213" s="61">
        <v>101.57</v>
      </c>
      <c r="H213" s="62">
        <f>IF(OR(G213="#N/A N/A",F213="#N/A N/A"),0,  G213 - F213)</f>
        <v>0</v>
      </c>
      <c r="I213" s="69">
        <f>IF(OR(F213=0,F213="#N/A N/A"),0,H213 / F213*100)</f>
        <v>0</v>
      </c>
      <c r="J213" s="23">
        <v>16257.200500000001</v>
      </c>
      <c r="K213" s="45" t="str">
        <f>CONCATENATE(D804,D213, " Curncy")</f>
        <v>EURUSD Curncy</v>
      </c>
      <c r="L213" s="45">
        <f>IF(D213 = D804,1,_xll.BDP(K213,$L$10))</f>
        <v>1</v>
      </c>
      <c r="M213" s="63">
        <f>IF(D213 = D804,1,_xll.BDP(K213,$M$10)*L213)</f>
        <v>1.236</v>
      </c>
      <c r="N213" s="265">
        <f>H213*J213*V213/M213</f>
        <v>0</v>
      </c>
      <c r="O213" s="133">
        <f>N213 / AA740</f>
        <v>0</v>
      </c>
      <c r="P213" s="275">
        <f>N213 / AA804</f>
        <v>0</v>
      </c>
      <c r="Q213" s="64">
        <f>G213*J213*V213/M213</f>
        <v>1335957.8113147249</v>
      </c>
      <c r="R213" s="10">
        <f>Q213 / AA740*100</f>
        <v>0.86271909475606179</v>
      </c>
      <c r="S213" s="10">
        <f>Q213 / AA804*100</f>
        <v>0.79394261012173495</v>
      </c>
      <c r="T213" s="288">
        <f>IF(R213&lt;0,R213,0)</f>
        <v>0</v>
      </c>
      <c r="U213" s="127">
        <f>IF(R213&gt;0,R213,0)</f>
        <v>0.86271909475606179</v>
      </c>
      <c r="V213" s="30">
        <f>IF(EXACT(D213,UPPER(D213)),1,0.01)/X213</f>
        <v>1</v>
      </c>
      <c r="W213" s="40">
        <v>1</v>
      </c>
      <c r="X213" s="40">
        <v>1</v>
      </c>
      <c r="Y213" s="119">
        <f>IF(AND(R213&lt;0,O213&gt;0),O213,0)</f>
        <v>0</v>
      </c>
      <c r="Z213" s="119">
        <f>IF(AND(R213&gt;0,O213&gt;0),O213,0)</f>
        <v>0</v>
      </c>
      <c r="AA213" s="168"/>
      <c r="AB213" s="150">
        <v>101.52</v>
      </c>
      <c r="AC213" s="148">
        <f>IF(OR(F213="#N/A N/A",AB213="#N/A N/A"),0,  F213 - AB213)</f>
        <v>4.9999999999997158E-2</v>
      </c>
      <c r="AD213" s="137">
        <f>IF(OR(AB213=0,AB213="#N/A N/A"),0,AC213 / AB213*100)</f>
        <v>4.925137903861028E-2</v>
      </c>
      <c r="AE213" s="136">
        <v>16257.200500000001</v>
      </c>
      <c r="AF213" s="138">
        <f>IF(D213 = D804,1,_xll.BDP(K213,$AF$10)*L213)</f>
        <v>1.2302999999999999</v>
      </c>
      <c r="AG213" s="160">
        <f>AC213*AE213*V213/AF213 / AI740</f>
        <v>4.2770481084208402E-6</v>
      </c>
      <c r="AH213" s="160">
        <f>AC213*AE213*V213/AF213 / AI804</f>
        <v>3.9347555012500012E-6</v>
      </c>
      <c r="AI213" s="171"/>
      <c r="AJ213" s="162"/>
      <c r="AK213" s="144"/>
    </row>
    <row r="214" spans="1:37" s="40" customFormat="1" x14ac:dyDescent="0.2">
      <c r="A214" s="42" t="s">
        <v>300</v>
      </c>
      <c r="B214" s="58"/>
      <c r="C214" s="44"/>
      <c r="D214" s="42"/>
      <c r="E214" s="44" t="s">
        <v>177</v>
      </c>
      <c r="F214" s="65"/>
      <c r="G214" s="65"/>
      <c r="H214" s="66"/>
      <c r="I214" s="70"/>
      <c r="J214" s="37"/>
      <c r="K214" s="46"/>
      <c r="L214" s="46"/>
      <c r="M214" s="67"/>
      <c r="N214" s="267">
        <f t="shared" ref="N214:U214" si="113" xml:space="preserve"> SUM(N210:N213)</f>
        <v>4799.9999999998981</v>
      </c>
      <c r="O214" s="227">
        <f t="shared" si="113"/>
        <v>3.0996874450352385E-5</v>
      </c>
      <c r="P214" s="276">
        <f t="shared" si="113"/>
        <v>2.8525784993419004E-5</v>
      </c>
      <c r="Q214" s="233">
        <f t="shared" si="113"/>
        <v>2112782.8113147249</v>
      </c>
      <c r="R214" s="38">
        <f t="shared" si="113"/>
        <v>1.3643679904830512</v>
      </c>
      <c r="S214" s="234">
        <f t="shared" si="113"/>
        <v>1.2555997544449262</v>
      </c>
      <c r="T214" s="289">
        <f t="shared" si="113"/>
        <v>-6.6998452588002662E-3</v>
      </c>
      <c r="U214" s="128">
        <f t="shared" si="113"/>
        <v>1.3710678357418515</v>
      </c>
      <c r="V214" s="35"/>
      <c r="W214" s="42"/>
      <c r="X214" s="42"/>
      <c r="Y214" s="120">
        <f xml:space="preserve"> SUM(Y210:Y213)</f>
        <v>0</v>
      </c>
      <c r="Z214" s="120">
        <f xml:space="preserve"> SUM(Z210:Z213)</f>
        <v>3.0996874450352385E-5</v>
      </c>
      <c r="AA214" s="180"/>
      <c r="AB214" s="140"/>
      <c r="AC214" s="149"/>
      <c r="AD214" s="139"/>
      <c r="AE214" s="140"/>
      <c r="AF214" s="145"/>
      <c r="AG214" s="161">
        <f xml:space="preserve"> SUM(AG210:AG213)</f>
        <v>-3.0023656063702493E-4</v>
      </c>
      <c r="AH214" s="236">
        <f xml:space="preserve"> SUM(AH210:AH213)</f>
        <v>-2.7620859730733565E-4</v>
      </c>
      <c r="AI214" s="181"/>
      <c r="AJ214" s="162"/>
      <c r="AK214" s="144"/>
    </row>
    <row r="215" spans="1:37" s="40" customFormat="1" x14ac:dyDescent="0.2">
      <c r="B215" s="45"/>
      <c r="C215" s="116"/>
      <c r="F215" s="61"/>
      <c r="G215" s="61"/>
      <c r="H215" s="62"/>
      <c r="I215" s="69"/>
      <c r="J215" s="23"/>
      <c r="K215" s="45"/>
      <c r="L215" s="45"/>
      <c r="M215" s="63"/>
      <c r="N215" s="265"/>
      <c r="O215" s="133"/>
      <c r="P215" s="275"/>
      <c r="Q215" s="64"/>
      <c r="R215" s="10"/>
      <c r="S215" s="10"/>
      <c r="T215" s="288"/>
      <c r="U215" s="127"/>
      <c r="V215" s="30"/>
      <c r="Y215" s="119"/>
      <c r="Z215" s="119"/>
      <c r="AA215" s="168"/>
      <c r="AB215" s="150"/>
      <c r="AC215" s="148"/>
      <c r="AD215" s="137"/>
      <c r="AE215" s="136"/>
      <c r="AF215" s="138"/>
      <c r="AG215" s="160"/>
      <c r="AH215" s="160"/>
      <c r="AI215" s="171"/>
      <c r="AJ215" s="162"/>
      <c r="AK215" s="144"/>
    </row>
    <row r="216" spans="1:37" s="40" customFormat="1" x14ac:dyDescent="0.2">
      <c r="B216" s="45"/>
      <c r="C216" s="116" t="s">
        <v>676</v>
      </c>
      <c r="D216" s="40" t="str">
        <f>_xll.BDP(C216,$D$10)</f>
        <v>EUR</v>
      </c>
      <c r="E216" s="40" t="str">
        <f>_xll.BDP(C216,$E$10)</f>
        <v>FTSE/MIB IDX FUT  Jun18</v>
      </c>
      <c r="F216" s="61">
        <f>_xll.BDP(C216,$F$10)</f>
        <v>21910</v>
      </c>
      <c r="G216" s="61">
        <f>_xll.BDP(C216,$G$10)</f>
        <v>21835</v>
      </c>
      <c r="H216" s="62">
        <f t="shared" ref="H216:H235" si="114">IF(OR(G216="#N/A N/A",F216="#N/A N/A"),0,  G216 - F216)</f>
        <v>-75</v>
      </c>
      <c r="I216" s="69">
        <f t="shared" ref="I216:I235" si="115">IF(OR(F216=0,F216="#N/A N/A"),0,H216 / F216*100)</f>
        <v>-0.34230944774075761</v>
      </c>
      <c r="J216" s="23">
        <v>0</v>
      </c>
      <c r="K216" s="45" t="str">
        <f>CONCATENATE(D804,D216, " Curncy")</f>
        <v>EUREUR Curncy</v>
      </c>
      <c r="L216" s="45">
        <f>IF(D216 = D804,1,_xll.BDP(K216,$L$10))</f>
        <v>1</v>
      </c>
      <c r="M216" s="63">
        <f>IF(D216 = D804,1,_xll.BDP(K216,$M$10)*L216)</f>
        <v>1</v>
      </c>
      <c r="N216" s="265">
        <f t="shared" ref="N216:N235" si="116">H216*J216*V216/M216</f>
        <v>0</v>
      </c>
      <c r="O216" s="133">
        <f>N216 / AA740</f>
        <v>0</v>
      </c>
      <c r="P216" s="275">
        <f>N216 / AA804</f>
        <v>0</v>
      </c>
      <c r="Q216" s="64">
        <f t="shared" ref="Q216:Q235" si="117">G216*J216*V216/M216</f>
        <v>0</v>
      </c>
      <c r="R216" s="10">
        <f>Q216 / AA740*100</f>
        <v>0</v>
      </c>
      <c r="S216" s="10">
        <f>Q216 / AA804*100</f>
        <v>0</v>
      </c>
      <c r="T216" s="288">
        <f t="shared" ref="T216:T235" si="118">IF(R216&lt;0,R216,0)</f>
        <v>0</v>
      </c>
      <c r="U216" s="127">
        <f t="shared" ref="U216:U235" si="119">IF(R216&gt;0,R216,0)</f>
        <v>0</v>
      </c>
      <c r="V216" s="30">
        <f t="shared" ref="V216:V235" si="120">IF(EXACT(D216,UPPER(D216)),1,0.01)/X216</f>
        <v>1</v>
      </c>
      <c r="W216" s="40">
        <v>3</v>
      </c>
      <c r="X216" s="40">
        <v>1</v>
      </c>
      <c r="Y216" s="119">
        <f t="shared" ref="Y216:Y235" si="121">IF(AND(R216&lt;0,O216&gt;0),O216,0)</f>
        <v>0</v>
      </c>
      <c r="Z216" s="119">
        <f t="shared" ref="Z216:Z235" si="122">IF(AND(R216&gt;0,O216&gt;0),O216,0)</f>
        <v>0</v>
      </c>
      <c r="AA216" s="168"/>
      <c r="AB216" s="150">
        <f>_xll.BDH(C216,$AB$10,$D$1,$D$1)</f>
        <v>22237</v>
      </c>
      <c r="AC216" s="148">
        <f t="shared" ref="AC216:AC235" si="123">IF(OR(F216="#N/A N/A",AB216="#N/A N/A"),0,  F216 - AB216)</f>
        <v>-327</v>
      </c>
      <c r="AD216" s="137">
        <f t="shared" ref="AD216:AD235" si="124">IF(OR(AB216=0,AB216="#N/A N/A"),0,AC216 / AB216*100)</f>
        <v>-1.4705221028016369</v>
      </c>
      <c r="AE216" s="136">
        <v>0</v>
      </c>
      <c r="AF216" s="138">
        <f>IF(D216 = D804,1,_xll.BDP(K216,$AF$10)*L216)</f>
        <v>1</v>
      </c>
      <c r="AG216" s="160">
        <f>AC216*AE216*V216/AF216 / AI740</f>
        <v>0</v>
      </c>
      <c r="AH216" s="160">
        <f>AC216*AE216*V216/AF216 / AI804</f>
        <v>0</v>
      </c>
      <c r="AI216" s="171"/>
      <c r="AJ216" s="162"/>
      <c r="AK216" s="144"/>
    </row>
    <row r="217" spans="1:37" s="40" customFormat="1" ht="12" customHeight="1" x14ac:dyDescent="0.2">
      <c r="B217" s="45">
        <v>27961</v>
      </c>
      <c r="C217" s="116" t="s">
        <v>789</v>
      </c>
      <c r="D217" s="40" t="str">
        <f>_xll.BDP(C217,$D$10)</f>
        <v>EUR</v>
      </c>
      <c r="E217" s="40" t="s">
        <v>1405</v>
      </c>
      <c r="F217" s="61">
        <f>_xll.BDP(C217,$F$10)</f>
        <v>13.35</v>
      </c>
      <c r="G217" s="61">
        <f>_xll.BDP(C217,$G$10)</f>
        <v>13.63</v>
      </c>
      <c r="H217" s="62">
        <f t="shared" si="114"/>
        <v>0.28000000000000114</v>
      </c>
      <c r="I217" s="69">
        <f t="shared" si="115"/>
        <v>2.0973782771535667</v>
      </c>
      <c r="J217" s="23">
        <v>0</v>
      </c>
      <c r="K217" s="45" t="str">
        <f>CONCATENATE(D804,D217, " Curncy")</f>
        <v>EUREUR Curncy</v>
      </c>
      <c r="L217" s="45">
        <f>IF(D217 = D804,1,_xll.BDP(K217,$L$10))</f>
        <v>1</v>
      </c>
      <c r="M217" s="63">
        <f>IF(D217 = D804,1,_xll.BDP(K217,$M$10)*L217)</f>
        <v>1</v>
      </c>
      <c r="N217" s="265">
        <f t="shared" si="116"/>
        <v>0</v>
      </c>
      <c r="O217" s="133">
        <f>N217 / AA740</f>
        <v>0</v>
      </c>
      <c r="P217" s="275">
        <f>N217 / AA804</f>
        <v>0</v>
      </c>
      <c r="Q217" s="64">
        <f t="shared" si="117"/>
        <v>0</v>
      </c>
      <c r="R217" s="10">
        <f>Q217 / AA740*100</f>
        <v>0</v>
      </c>
      <c r="S217" s="10">
        <f>Q217 / AA804*100</f>
        <v>0</v>
      </c>
      <c r="T217" s="288">
        <f t="shared" si="118"/>
        <v>0</v>
      </c>
      <c r="U217" s="127">
        <f t="shared" si="119"/>
        <v>0</v>
      </c>
      <c r="V217" s="30">
        <f t="shared" si="120"/>
        <v>1</v>
      </c>
      <c r="W217" s="40">
        <v>0</v>
      </c>
      <c r="X217" s="40">
        <v>1</v>
      </c>
      <c r="Y217" s="119">
        <f t="shared" si="121"/>
        <v>0</v>
      </c>
      <c r="Z217" s="119">
        <f t="shared" si="122"/>
        <v>0</v>
      </c>
      <c r="AA217" s="168"/>
      <c r="AB217" s="150">
        <f>_xll.BDH(C217,$AB$10,$D$1,$D$1)</f>
        <v>14.27</v>
      </c>
      <c r="AC217" s="148">
        <f t="shared" si="123"/>
        <v>-0.91999999999999993</v>
      </c>
      <c r="AD217" s="137">
        <f t="shared" si="124"/>
        <v>-6.4470918009810791</v>
      </c>
      <c r="AE217" s="136">
        <v>0</v>
      </c>
      <c r="AF217" s="138">
        <f>IF(D217 = D804,1,_xll.BDP(K217,$AF$10)*L217)</f>
        <v>1</v>
      </c>
      <c r="AG217" s="160">
        <f>AC217*AE217*V217/AF217 / AI740</f>
        <v>0</v>
      </c>
      <c r="AH217" s="160">
        <f>AC217*AE217*V217/AF217 / AI804</f>
        <v>0</v>
      </c>
      <c r="AI217" s="171"/>
      <c r="AJ217" s="162"/>
      <c r="AK217" s="144"/>
    </row>
    <row r="218" spans="1:37" s="40" customFormat="1" ht="12" customHeight="1" x14ac:dyDescent="0.2">
      <c r="B218" s="45">
        <v>19815</v>
      </c>
      <c r="C218" s="116" t="s">
        <v>797</v>
      </c>
      <c r="D218" s="40" t="str">
        <f>_xll.BDP(C218,$D$10)</f>
        <v>EUR</v>
      </c>
      <c r="E218" s="40" t="s">
        <v>828</v>
      </c>
      <c r="F218" s="61">
        <f>_xll.BDP(C218,$F$10)</f>
        <v>27.16</v>
      </c>
      <c r="G218" s="61">
        <f>_xll.BDP(C218,$G$10)</f>
        <v>27.26</v>
      </c>
      <c r="H218" s="62">
        <f t="shared" si="114"/>
        <v>0.10000000000000142</v>
      </c>
      <c r="I218" s="69">
        <f t="shared" si="115"/>
        <v>0.36818851251841467</v>
      </c>
      <c r="J218" s="23">
        <v>0</v>
      </c>
      <c r="K218" s="45" t="str">
        <f>CONCATENATE(D804,D218, " Curncy")</f>
        <v>EUREUR Curncy</v>
      </c>
      <c r="L218" s="45">
        <f>IF(D218 = D804,1,_xll.BDP(K218,$L$10))</f>
        <v>1</v>
      </c>
      <c r="M218" s="63">
        <f>IF(D218 = D804,1,_xll.BDP(K218,$M$10)*L218)</f>
        <v>1</v>
      </c>
      <c r="N218" s="265">
        <f t="shared" si="116"/>
        <v>0</v>
      </c>
      <c r="O218" s="133">
        <f>N218 / AA740</f>
        <v>0</v>
      </c>
      <c r="P218" s="275">
        <f>N218 / AA804</f>
        <v>0</v>
      </c>
      <c r="Q218" s="64">
        <f t="shared" si="117"/>
        <v>0</v>
      </c>
      <c r="R218" s="10">
        <f>Q218 / AA740*100</f>
        <v>0</v>
      </c>
      <c r="S218" s="10">
        <f>Q218 / AA804*100</f>
        <v>0</v>
      </c>
      <c r="T218" s="288">
        <f t="shared" si="118"/>
        <v>0</v>
      </c>
      <c r="U218" s="127">
        <f t="shared" si="119"/>
        <v>0</v>
      </c>
      <c r="V218" s="30">
        <f t="shared" si="120"/>
        <v>1</v>
      </c>
      <c r="W218" s="40">
        <v>0</v>
      </c>
      <c r="X218" s="40">
        <v>1</v>
      </c>
      <c r="Y218" s="119">
        <f t="shared" si="121"/>
        <v>0</v>
      </c>
      <c r="Z218" s="119">
        <f t="shared" si="122"/>
        <v>0</v>
      </c>
      <c r="AA218" s="168"/>
      <c r="AB218" s="150">
        <f>_xll.BDH(C218,$AB$10,$D$1,$D$1)</f>
        <v>27.58</v>
      </c>
      <c r="AC218" s="148">
        <f t="shared" si="123"/>
        <v>-0.41999999999999815</v>
      </c>
      <c r="AD218" s="137">
        <f t="shared" si="124"/>
        <v>-1.5228426395939021</v>
      </c>
      <c r="AE218" s="136">
        <v>0</v>
      </c>
      <c r="AF218" s="138">
        <f>IF(D218 = D804,1,_xll.BDP(K218,$AF$10)*L218)</f>
        <v>1</v>
      </c>
      <c r="AG218" s="160">
        <f>AC218*AE218*V218/AF218 / AI740</f>
        <v>0</v>
      </c>
      <c r="AH218" s="160">
        <f>AC218*AE218*V218/AF218 / AI804</f>
        <v>0</v>
      </c>
      <c r="AI218" s="171"/>
      <c r="AJ218" s="162"/>
      <c r="AK218" s="144"/>
    </row>
    <row r="219" spans="1:37" s="40" customFormat="1" x14ac:dyDescent="0.2">
      <c r="B219" s="45">
        <v>25371</v>
      </c>
      <c r="C219" s="116" t="s">
        <v>176</v>
      </c>
      <c r="D219" s="40" t="str">
        <f>_xll.BDP(C219,$D$10)</f>
        <v>EUR</v>
      </c>
      <c r="E219" s="40" t="s">
        <v>415</v>
      </c>
      <c r="F219" s="61">
        <f>_xll.BDP(C219,$F$10)</f>
        <v>32.380000000000003</v>
      </c>
      <c r="G219" s="61">
        <f>_xll.BDP(C219,$G$10)</f>
        <v>31.24</v>
      </c>
      <c r="H219" s="62">
        <f t="shared" si="114"/>
        <v>-1.1400000000000041</v>
      </c>
      <c r="I219" s="69">
        <f t="shared" si="115"/>
        <v>-3.5206917850525139</v>
      </c>
      <c r="J219" s="23">
        <v>45719</v>
      </c>
      <c r="K219" s="45" t="str">
        <f>CONCATENATE(D804,D219, " Curncy")</f>
        <v>EUREUR Curncy</v>
      </c>
      <c r="L219" s="45">
        <f>IF(D219 = D804,1,_xll.BDP(K219,$L$10))</f>
        <v>1</v>
      </c>
      <c r="M219" s="63">
        <f>IF(D219 = D804,1,_xll.BDP(K219,$M$10)*L219)</f>
        <v>1</v>
      </c>
      <c r="N219" s="265">
        <f t="shared" si="116"/>
        <v>-52119.660000000185</v>
      </c>
      <c r="O219" s="133">
        <f>N219 / AA740</f>
        <v>-3.3657219946147776E-4</v>
      </c>
      <c r="P219" s="275">
        <f>N219 / AA804</f>
        <v>-3.0974046147711198E-4</v>
      </c>
      <c r="Q219" s="64">
        <f t="shared" si="117"/>
        <v>1428261.5599999998</v>
      </c>
      <c r="R219" s="10">
        <f>Q219 / AA740*100</f>
        <v>0.92232592203302866</v>
      </c>
      <c r="S219" s="10">
        <f>Q219 / AA804*100</f>
        <v>0.84879754531095986</v>
      </c>
      <c r="T219" s="288">
        <f t="shared" si="118"/>
        <v>0</v>
      </c>
      <c r="U219" s="127">
        <f t="shared" si="119"/>
        <v>0.92232592203302866</v>
      </c>
      <c r="V219" s="30">
        <f t="shared" si="120"/>
        <v>1</v>
      </c>
      <c r="W219" s="40">
        <v>0</v>
      </c>
      <c r="X219" s="40">
        <v>1</v>
      </c>
      <c r="Y219" s="119">
        <f t="shared" si="121"/>
        <v>0</v>
      </c>
      <c r="Z219" s="119">
        <f t="shared" si="122"/>
        <v>0</v>
      </c>
      <c r="AA219" s="168"/>
      <c r="AB219" s="150">
        <f>_xll.BDH(C219,$AB$10,$D$1,$D$1)</f>
        <v>32.54</v>
      </c>
      <c r="AC219" s="148">
        <f t="shared" si="123"/>
        <v>-0.15999999999999659</v>
      </c>
      <c r="AD219" s="137">
        <f t="shared" si="124"/>
        <v>-0.49170251997540443</v>
      </c>
      <c r="AE219" s="136">
        <v>45719</v>
      </c>
      <c r="AF219" s="138">
        <f>IF(D219 = D804,1,_xll.BDP(K219,$AF$10)*L219)</f>
        <v>1</v>
      </c>
      <c r="AG219" s="160">
        <f>AC219*AE219*V219/AF219 / AI740</f>
        <v>-4.7353937681063721E-5</v>
      </c>
      <c r="AH219" s="160">
        <f>AC219*AE219*V219/AF219 / AI804</f>
        <v>-4.3564197098828061E-5</v>
      </c>
      <c r="AI219" s="171"/>
      <c r="AJ219" s="162"/>
      <c r="AK219" s="144"/>
    </row>
    <row r="220" spans="1:37" s="40" customFormat="1" ht="12" customHeight="1" x14ac:dyDescent="0.2">
      <c r="B220" s="45">
        <v>3020</v>
      </c>
      <c r="C220" s="116" t="s">
        <v>790</v>
      </c>
      <c r="D220" s="40" t="str">
        <f>_xll.BDP(C220,$D$10)</f>
        <v>EUR</v>
      </c>
      <c r="E220" s="40" t="s">
        <v>822</v>
      </c>
      <c r="F220" s="61">
        <f>_xll.BDP(C220,$F$10)</f>
        <v>2.64</v>
      </c>
      <c r="G220" s="61">
        <f>_xll.BDP(C220,$G$10)</f>
        <v>2.6880000000000002</v>
      </c>
      <c r="H220" s="62">
        <f t="shared" si="114"/>
        <v>4.8000000000000043E-2</v>
      </c>
      <c r="I220" s="69">
        <f t="shared" si="115"/>
        <v>1.8181818181818199</v>
      </c>
      <c r="J220" s="23">
        <v>0</v>
      </c>
      <c r="K220" s="45" t="str">
        <f>CONCATENATE(D804,D220, " Curncy")</f>
        <v>EUREUR Curncy</v>
      </c>
      <c r="L220" s="45">
        <f>IF(D220 = D804,1,_xll.BDP(K220,$L$10))</f>
        <v>1</v>
      </c>
      <c r="M220" s="63">
        <f>IF(D220 = D804,1,_xll.BDP(K220,$M$10)*L220)</f>
        <v>1</v>
      </c>
      <c r="N220" s="265">
        <f t="shared" si="116"/>
        <v>0</v>
      </c>
      <c r="O220" s="133">
        <f>N220 / AA740</f>
        <v>0</v>
      </c>
      <c r="P220" s="275">
        <f>N220 / AA804</f>
        <v>0</v>
      </c>
      <c r="Q220" s="64">
        <f t="shared" si="117"/>
        <v>0</v>
      </c>
      <c r="R220" s="10">
        <f>Q220 / AA740*100</f>
        <v>0</v>
      </c>
      <c r="S220" s="10">
        <f>Q220 / AA804*100</f>
        <v>0</v>
      </c>
      <c r="T220" s="288">
        <f t="shared" si="118"/>
        <v>0</v>
      </c>
      <c r="U220" s="127">
        <f t="shared" si="119"/>
        <v>0</v>
      </c>
      <c r="V220" s="30">
        <f t="shared" si="120"/>
        <v>1</v>
      </c>
      <c r="W220" s="40">
        <v>0</v>
      </c>
      <c r="X220" s="40">
        <v>1</v>
      </c>
      <c r="Y220" s="119">
        <f t="shared" si="121"/>
        <v>0</v>
      </c>
      <c r="Z220" s="119">
        <f t="shared" si="122"/>
        <v>0</v>
      </c>
      <c r="AA220" s="168"/>
      <c r="AB220" s="150">
        <f>_xll.BDH(C220,$AB$10,$D$1,$D$1)</f>
        <v>3.1360000000000001</v>
      </c>
      <c r="AC220" s="148">
        <f t="shared" si="123"/>
        <v>-0.496</v>
      </c>
      <c r="AD220" s="137">
        <f t="shared" si="124"/>
        <v>-15.816326530612242</v>
      </c>
      <c r="AE220" s="136">
        <v>0</v>
      </c>
      <c r="AF220" s="138">
        <f>IF(D220 = D804,1,_xll.BDP(K220,$AF$10)*L220)</f>
        <v>1</v>
      </c>
      <c r="AG220" s="160">
        <f>AC220*AE220*V220/AF220 / AI740</f>
        <v>0</v>
      </c>
      <c r="AH220" s="160">
        <f>AC220*AE220*V220/AF220 / AI804</f>
        <v>0</v>
      </c>
      <c r="AI220" s="171"/>
      <c r="AJ220" s="162"/>
      <c r="AK220" s="144"/>
    </row>
    <row r="221" spans="1:37" s="40" customFormat="1" ht="12" customHeight="1" x14ac:dyDescent="0.2">
      <c r="B221" s="45">
        <v>22689</v>
      </c>
      <c r="C221" s="116" t="s">
        <v>791</v>
      </c>
      <c r="D221" s="40" t="str">
        <f>_xll.BDP(C221,$D$10)</f>
        <v>EUR</v>
      </c>
      <c r="E221" s="40" t="s">
        <v>823</v>
      </c>
      <c r="F221" s="61">
        <f>_xll.BDP(C221,$F$10)</f>
        <v>10.16</v>
      </c>
      <c r="G221" s="61">
        <f>_xll.BDP(C221,$G$10)</f>
        <v>10.18</v>
      </c>
      <c r="H221" s="62">
        <f t="shared" si="114"/>
        <v>1.9999999999999574E-2</v>
      </c>
      <c r="I221" s="69">
        <f t="shared" si="115"/>
        <v>0.19685039370078319</v>
      </c>
      <c r="J221" s="23">
        <v>0</v>
      </c>
      <c r="K221" s="45" t="str">
        <f>CONCATENATE(D804,D221, " Curncy")</f>
        <v>EUREUR Curncy</v>
      </c>
      <c r="L221" s="45">
        <f>IF(D221 = D804,1,_xll.BDP(K221,$L$10))</f>
        <v>1</v>
      </c>
      <c r="M221" s="63">
        <f>IF(D221 = D804,1,_xll.BDP(K221,$M$10)*L221)</f>
        <v>1</v>
      </c>
      <c r="N221" s="265">
        <f t="shared" si="116"/>
        <v>0</v>
      </c>
      <c r="O221" s="133">
        <f>N221 / AA740</f>
        <v>0</v>
      </c>
      <c r="P221" s="275">
        <f>N221 / AA804</f>
        <v>0</v>
      </c>
      <c r="Q221" s="64">
        <f t="shared" si="117"/>
        <v>0</v>
      </c>
      <c r="R221" s="10">
        <f>Q221 / AA740*100</f>
        <v>0</v>
      </c>
      <c r="S221" s="10">
        <f>Q221 / AA804*100</f>
        <v>0</v>
      </c>
      <c r="T221" s="288">
        <f t="shared" si="118"/>
        <v>0</v>
      </c>
      <c r="U221" s="127">
        <f t="shared" si="119"/>
        <v>0</v>
      </c>
      <c r="V221" s="30">
        <f t="shared" si="120"/>
        <v>1</v>
      </c>
      <c r="W221" s="40">
        <v>0</v>
      </c>
      <c r="X221" s="40">
        <v>1</v>
      </c>
      <c r="Y221" s="119">
        <f t="shared" si="121"/>
        <v>0</v>
      </c>
      <c r="Z221" s="119">
        <f t="shared" si="122"/>
        <v>0</v>
      </c>
      <c r="AA221" s="168"/>
      <c r="AB221" s="150">
        <f>_xll.BDH(C221,$AB$10,$D$1,$D$1)</f>
        <v>10.5</v>
      </c>
      <c r="AC221" s="148">
        <f t="shared" si="123"/>
        <v>-0.33999999999999986</v>
      </c>
      <c r="AD221" s="137">
        <f t="shared" si="124"/>
        <v>-3.2380952380952364</v>
      </c>
      <c r="AE221" s="136">
        <v>0</v>
      </c>
      <c r="AF221" s="138">
        <f>IF(D221 = D804,1,_xll.BDP(K221,$AF$10)*L221)</f>
        <v>1</v>
      </c>
      <c r="AG221" s="160">
        <f>AC221*AE221*V221/AF221 / AI740</f>
        <v>0</v>
      </c>
      <c r="AH221" s="160">
        <f>AC221*AE221*V221/AF221 / AI804</f>
        <v>0</v>
      </c>
      <c r="AI221" s="171"/>
      <c r="AJ221" s="162"/>
      <c r="AK221" s="144"/>
    </row>
    <row r="222" spans="1:37" s="40" customFormat="1" ht="12" customHeight="1" x14ac:dyDescent="0.2">
      <c r="B222" s="45">
        <v>19435</v>
      </c>
      <c r="C222" s="116" t="s">
        <v>792</v>
      </c>
      <c r="D222" s="40" t="str">
        <f>_xll.BDP(C222,$D$10)</f>
        <v>EUR</v>
      </c>
      <c r="E222" s="40" t="s">
        <v>824</v>
      </c>
      <c r="F222" s="61">
        <f>_xll.BDP(C222,$F$10)</f>
        <v>10.17</v>
      </c>
      <c r="G222" s="61">
        <f>_xll.BDP(C222,$G$10)</f>
        <v>10.035</v>
      </c>
      <c r="H222" s="62">
        <f t="shared" si="114"/>
        <v>-0.13499999999999979</v>
      </c>
      <c r="I222" s="69">
        <f t="shared" si="115"/>
        <v>-1.3274336283185819</v>
      </c>
      <c r="J222" s="23">
        <v>0</v>
      </c>
      <c r="K222" s="45" t="str">
        <f>CONCATENATE(D804,D222, " Curncy")</f>
        <v>EUREUR Curncy</v>
      </c>
      <c r="L222" s="45">
        <f>IF(D222 = D804,1,_xll.BDP(K222,$L$10))</f>
        <v>1</v>
      </c>
      <c r="M222" s="63">
        <f>IF(D222 = D804,1,_xll.BDP(K222,$M$10)*L222)</f>
        <v>1</v>
      </c>
      <c r="N222" s="265">
        <f t="shared" si="116"/>
        <v>0</v>
      </c>
      <c r="O222" s="133">
        <f>N222 / AA740</f>
        <v>0</v>
      </c>
      <c r="P222" s="275">
        <f>N222 / AA804</f>
        <v>0</v>
      </c>
      <c r="Q222" s="64">
        <f t="shared" si="117"/>
        <v>0</v>
      </c>
      <c r="R222" s="10">
        <f>Q222 / AA740*100</f>
        <v>0</v>
      </c>
      <c r="S222" s="10">
        <f>Q222 / AA804*100</f>
        <v>0</v>
      </c>
      <c r="T222" s="288">
        <f t="shared" si="118"/>
        <v>0</v>
      </c>
      <c r="U222" s="127">
        <f t="shared" si="119"/>
        <v>0</v>
      </c>
      <c r="V222" s="30">
        <f t="shared" si="120"/>
        <v>1</v>
      </c>
      <c r="W222" s="40">
        <v>0</v>
      </c>
      <c r="X222" s="40">
        <v>1</v>
      </c>
      <c r="Y222" s="119">
        <f t="shared" si="121"/>
        <v>0</v>
      </c>
      <c r="Z222" s="119">
        <f t="shared" si="122"/>
        <v>0</v>
      </c>
      <c r="AA222" s="168"/>
      <c r="AB222" s="150">
        <f>_xll.BDH(C222,$AB$10,$D$1,$D$1)</f>
        <v>10.965</v>
      </c>
      <c r="AC222" s="148">
        <f t="shared" si="123"/>
        <v>-0.79499999999999993</v>
      </c>
      <c r="AD222" s="137">
        <f t="shared" si="124"/>
        <v>-7.2503419972640222</v>
      </c>
      <c r="AE222" s="136">
        <v>0</v>
      </c>
      <c r="AF222" s="138">
        <f>IF(D222 = D804,1,_xll.BDP(K222,$AF$10)*L222)</f>
        <v>1</v>
      </c>
      <c r="AG222" s="160">
        <f>AC222*AE222*V222/AF222 / AI740</f>
        <v>0</v>
      </c>
      <c r="AH222" s="160">
        <f>AC222*AE222*V222/AF222 / AI804</f>
        <v>0</v>
      </c>
      <c r="AI222" s="171"/>
      <c r="AJ222" s="162"/>
      <c r="AK222" s="144"/>
    </row>
    <row r="223" spans="1:37" s="40" customFormat="1" ht="12" customHeight="1" x14ac:dyDescent="0.2">
      <c r="B223" s="45">
        <v>76</v>
      </c>
      <c r="C223" s="116" t="s">
        <v>793</v>
      </c>
      <c r="D223" s="40" t="str">
        <f>_xll.BDP(C223,$D$10)</f>
        <v>EUR</v>
      </c>
      <c r="E223" s="40" t="s">
        <v>1406</v>
      </c>
      <c r="F223" s="61">
        <f>_xll.BDP(C223,$F$10)</f>
        <v>7.1</v>
      </c>
      <c r="G223" s="61">
        <f>_xll.BDP(C223,$G$10)</f>
        <v>7.18</v>
      </c>
      <c r="H223" s="62">
        <f t="shared" si="114"/>
        <v>8.0000000000000071E-2</v>
      </c>
      <c r="I223" s="69">
        <f t="shared" si="115"/>
        <v>1.1267605633802829</v>
      </c>
      <c r="J223" s="23">
        <v>0</v>
      </c>
      <c r="K223" s="45" t="str">
        <f>CONCATENATE(D804,D223, " Curncy")</f>
        <v>EUREUR Curncy</v>
      </c>
      <c r="L223" s="45">
        <f>IF(D223 = D804,1,_xll.BDP(K223,$L$10))</f>
        <v>1</v>
      </c>
      <c r="M223" s="63">
        <f>IF(D223 = D804,1,_xll.BDP(K223,$M$10)*L223)</f>
        <v>1</v>
      </c>
      <c r="N223" s="265">
        <f t="shared" si="116"/>
        <v>0</v>
      </c>
      <c r="O223" s="133">
        <f>N223 / AA740</f>
        <v>0</v>
      </c>
      <c r="P223" s="275">
        <f>N223 / AA804</f>
        <v>0</v>
      </c>
      <c r="Q223" s="64">
        <f t="shared" si="117"/>
        <v>0</v>
      </c>
      <c r="R223" s="10">
        <f>Q223 / AA740*100</f>
        <v>0</v>
      </c>
      <c r="S223" s="10">
        <f>Q223 / AA804*100</f>
        <v>0</v>
      </c>
      <c r="T223" s="288">
        <f t="shared" si="118"/>
        <v>0</v>
      </c>
      <c r="U223" s="127">
        <f t="shared" si="119"/>
        <v>0</v>
      </c>
      <c r="V223" s="30">
        <f t="shared" si="120"/>
        <v>1</v>
      </c>
      <c r="W223" s="40">
        <v>0</v>
      </c>
      <c r="X223" s="40">
        <v>1</v>
      </c>
      <c r="Y223" s="119">
        <f t="shared" si="121"/>
        <v>0</v>
      </c>
      <c r="Z223" s="119">
        <f t="shared" si="122"/>
        <v>0</v>
      </c>
      <c r="AA223" s="168"/>
      <c r="AB223" s="150">
        <f>_xll.BDH(C223,$AB$10,$D$1,$D$1)</f>
        <v>7.37</v>
      </c>
      <c r="AC223" s="148">
        <f t="shared" si="123"/>
        <v>-0.27000000000000046</v>
      </c>
      <c r="AD223" s="137">
        <f t="shared" si="124"/>
        <v>-3.663500678426058</v>
      </c>
      <c r="AE223" s="136">
        <v>0</v>
      </c>
      <c r="AF223" s="138">
        <f>IF(D223 = D804,1,_xll.BDP(K223,$AF$10)*L223)</f>
        <v>1</v>
      </c>
      <c r="AG223" s="160">
        <f>AC223*AE223*V223/AF223 / AI740</f>
        <v>0</v>
      </c>
      <c r="AH223" s="160">
        <f>AC223*AE223*V223/AF223 / AI804</f>
        <v>0</v>
      </c>
      <c r="AI223" s="171"/>
      <c r="AJ223" s="162"/>
      <c r="AK223" s="144"/>
    </row>
    <row r="224" spans="1:37" s="40" customFormat="1" ht="12" customHeight="1" x14ac:dyDescent="0.2">
      <c r="B224" s="45">
        <v>4034</v>
      </c>
      <c r="C224" s="116" t="s">
        <v>794</v>
      </c>
      <c r="D224" s="40" t="str">
        <f>_xll.BDP(C224,$D$10)</f>
        <v>EUR</v>
      </c>
      <c r="E224" s="40" t="s">
        <v>825</v>
      </c>
      <c r="F224" s="61">
        <f>_xll.BDP(C224,$F$10)</f>
        <v>4.7960000000000003</v>
      </c>
      <c r="G224" s="61">
        <f>_xll.BDP(C224,$G$10)</f>
        <v>4.851</v>
      </c>
      <c r="H224" s="62">
        <f t="shared" si="114"/>
        <v>5.4999999999999716E-2</v>
      </c>
      <c r="I224" s="69">
        <f t="shared" si="115"/>
        <v>1.1467889908256821</v>
      </c>
      <c r="J224" s="23">
        <v>0</v>
      </c>
      <c r="K224" s="45" t="str">
        <f>CONCATENATE(D804,D224, " Curncy")</f>
        <v>EUREUR Curncy</v>
      </c>
      <c r="L224" s="45">
        <f>IF(D224 = D804,1,_xll.BDP(K224,$L$10))</f>
        <v>1</v>
      </c>
      <c r="M224" s="63">
        <f>IF(D224 = D804,1,_xll.BDP(K224,$M$10)*L224)</f>
        <v>1</v>
      </c>
      <c r="N224" s="265">
        <f t="shared" si="116"/>
        <v>0</v>
      </c>
      <c r="O224" s="133">
        <f>N224 / AA740</f>
        <v>0</v>
      </c>
      <c r="P224" s="275">
        <f>N224 / AA804</f>
        <v>0</v>
      </c>
      <c r="Q224" s="64">
        <f t="shared" si="117"/>
        <v>0</v>
      </c>
      <c r="R224" s="10">
        <f>Q224 / AA740*100</f>
        <v>0</v>
      </c>
      <c r="S224" s="10">
        <f>Q224 / AA804*100</f>
        <v>0</v>
      </c>
      <c r="T224" s="288">
        <f t="shared" si="118"/>
        <v>0</v>
      </c>
      <c r="U224" s="127">
        <f t="shared" si="119"/>
        <v>0</v>
      </c>
      <c r="V224" s="30">
        <f t="shared" si="120"/>
        <v>1</v>
      </c>
      <c r="W224" s="40">
        <v>0</v>
      </c>
      <c r="X224" s="40">
        <v>1</v>
      </c>
      <c r="Y224" s="119">
        <f t="shared" si="121"/>
        <v>0</v>
      </c>
      <c r="Z224" s="119">
        <f t="shared" si="122"/>
        <v>0</v>
      </c>
      <c r="AA224" s="168"/>
      <c r="AB224" s="150">
        <f>_xll.BDH(C224,$AB$10,$D$1,$D$1)</f>
        <v>4.84</v>
      </c>
      <c r="AC224" s="148">
        <f t="shared" si="123"/>
        <v>-4.3999999999999595E-2</v>
      </c>
      <c r="AD224" s="137">
        <f t="shared" si="124"/>
        <v>-0.90909090909090073</v>
      </c>
      <c r="AE224" s="136">
        <v>0</v>
      </c>
      <c r="AF224" s="138">
        <f>IF(D224 = D804,1,_xll.BDP(K224,$AF$10)*L224)</f>
        <v>1</v>
      </c>
      <c r="AG224" s="160">
        <f>AC224*AE224*V224/AF224 / AI740</f>
        <v>0</v>
      </c>
      <c r="AH224" s="160">
        <f>AC224*AE224*V224/AF224 / AI804</f>
        <v>0</v>
      </c>
      <c r="AI224" s="171"/>
      <c r="AJ224" s="162"/>
      <c r="AK224" s="144"/>
    </row>
    <row r="225" spans="1:37" s="40" customFormat="1" ht="12" customHeight="1" x14ac:dyDescent="0.2">
      <c r="B225" s="45">
        <v>96</v>
      </c>
      <c r="C225" s="116" t="s">
        <v>795</v>
      </c>
      <c r="D225" s="40" t="str">
        <f>_xll.BDP(C225,$D$10)</f>
        <v>EUR</v>
      </c>
      <c r="E225" s="40" t="s">
        <v>826</v>
      </c>
      <c r="F225" s="61">
        <f>_xll.BDP(C225,$F$10)</f>
        <v>14.17</v>
      </c>
      <c r="G225" s="61">
        <f>_xll.BDP(C225,$G$10)</f>
        <v>14.108000000000001</v>
      </c>
      <c r="H225" s="62">
        <f t="shared" si="114"/>
        <v>-6.1999999999999389E-2</v>
      </c>
      <c r="I225" s="69">
        <f t="shared" si="115"/>
        <v>-0.43754410726887361</v>
      </c>
      <c r="J225" s="23">
        <v>0</v>
      </c>
      <c r="K225" s="45" t="str">
        <f>CONCATENATE(D804,D225, " Curncy")</f>
        <v>EUREUR Curncy</v>
      </c>
      <c r="L225" s="45">
        <f>IF(D225 = D804,1,_xll.BDP(K225,$L$10))</f>
        <v>1</v>
      </c>
      <c r="M225" s="63">
        <f>IF(D225 = D804,1,_xll.BDP(K225,$M$10)*L225)</f>
        <v>1</v>
      </c>
      <c r="N225" s="265">
        <f t="shared" si="116"/>
        <v>0</v>
      </c>
      <c r="O225" s="133">
        <f>N225 / AA740</f>
        <v>0</v>
      </c>
      <c r="P225" s="275">
        <f>N225 / AA804</f>
        <v>0</v>
      </c>
      <c r="Q225" s="64">
        <f t="shared" si="117"/>
        <v>0</v>
      </c>
      <c r="R225" s="10">
        <f>Q225 / AA740*100</f>
        <v>0</v>
      </c>
      <c r="S225" s="10">
        <f>Q225 / AA804*100</f>
        <v>0</v>
      </c>
      <c r="T225" s="288">
        <f t="shared" si="118"/>
        <v>0</v>
      </c>
      <c r="U225" s="127">
        <f t="shared" si="119"/>
        <v>0</v>
      </c>
      <c r="V225" s="30">
        <f t="shared" si="120"/>
        <v>1</v>
      </c>
      <c r="W225" s="40">
        <v>0</v>
      </c>
      <c r="X225" s="40">
        <v>1</v>
      </c>
      <c r="Y225" s="119">
        <f t="shared" si="121"/>
        <v>0</v>
      </c>
      <c r="Z225" s="119">
        <f t="shared" si="122"/>
        <v>0</v>
      </c>
      <c r="AA225" s="168"/>
      <c r="AB225" s="150">
        <f>_xll.BDH(C225,$AB$10,$D$1,$D$1)</f>
        <v>13.582000000000001</v>
      </c>
      <c r="AC225" s="148">
        <f t="shared" si="123"/>
        <v>0.58799999999999919</v>
      </c>
      <c r="AD225" s="137">
        <f t="shared" si="124"/>
        <v>4.3292593137976665</v>
      </c>
      <c r="AE225" s="136">
        <v>0</v>
      </c>
      <c r="AF225" s="138">
        <f>IF(D225 = D804,1,_xll.BDP(K225,$AF$10)*L225)</f>
        <v>1</v>
      </c>
      <c r="AG225" s="160">
        <f>AC225*AE225*V225/AF225 / AI740</f>
        <v>0</v>
      </c>
      <c r="AH225" s="160">
        <f>AC225*AE225*V225/AF225 / AI804</f>
        <v>0</v>
      </c>
      <c r="AI225" s="171"/>
      <c r="AJ225" s="162"/>
      <c r="AK225" s="144"/>
    </row>
    <row r="226" spans="1:37" s="40" customFormat="1" x14ac:dyDescent="0.2">
      <c r="B226" s="45">
        <v>20770</v>
      </c>
      <c r="C226" s="116" t="s">
        <v>175</v>
      </c>
      <c r="D226" s="40" t="str">
        <f>_xll.BDP(C226,$D$10)</f>
        <v>EUR</v>
      </c>
      <c r="E226" s="40" t="s">
        <v>414</v>
      </c>
      <c r="F226" s="61">
        <f>_xll.BDP(C226,$F$10)</f>
        <v>16.981999999999999</v>
      </c>
      <c r="G226" s="61">
        <f>_xll.BDP(C226,$G$10)</f>
        <v>16.638000000000002</v>
      </c>
      <c r="H226" s="62">
        <f t="shared" si="114"/>
        <v>-0.34399999999999764</v>
      </c>
      <c r="I226" s="69">
        <f t="shared" si="115"/>
        <v>-2.0256742433164385</v>
      </c>
      <c r="J226" s="23">
        <v>-131000</v>
      </c>
      <c r="K226" s="45" t="str">
        <f>CONCATENATE(D804,D226, " Curncy")</f>
        <v>EUREUR Curncy</v>
      </c>
      <c r="L226" s="45">
        <f>IF(D226 = D804,1,_xll.BDP(K226,$L$10))</f>
        <v>1</v>
      </c>
      <c r="M226" s="63">
        <f>IF(D226 = D804,1,_xll.BDP(K226,$M$10)*L226)</f>
        <v>1</v>
      </c>
      <c r="N226" s="265">
        <f t="shared" si="116"/>
        <v>45063.999999999694</v>
      </c>
      <c r="O226" s="133">
        <f>N226 / AA740</f>
        <v>2.9100898963139581E-4</v>
      </c>
      <c r="P226" s="275">
        <f>N226 / AA804</f>
        <v>2.6780957811321928E-4</v>
      </c>
      <c r="Q226" s="64">
        <f t="shared" si="117"/>
        <v>-2179578</v>
      </c>
      <c r="R226" s="10">
        <f>Q226 / AA740*100</f>
        <v>-1.4075022004323245</v>
      </c>
      <c r="S226" s="10">
        <f>Q226 / AA804*100</f>
        <v>-1.2952952792580734</v>
      </c>
      <c r="T226" s="288">
        <f t="shared" si="118"/>
        <v>-1.4075022004323245</v>
      </c>
      <c r="U226" s="127">
        <f t="shared" si="119"/>
        <v>0</v>
      </c>
      <c r="V226" s="30">
        <f t="shared" si="120"/>
        <v>1</v>
      </c>
      <c r="W226" s="40">
        <v>0</v>
      </c>
      <c r="X226" s="40">
        <v>1</v>
      </c>
      <c r="Y226" s="119">
        <f t="shared" si="121"/>
        <v>2.9100898963139581E-4</v>
      </c>
      <c r="Z226" s="119">
        <f t="shared" si="122"/>
        <v>0</v>
      </c>
      <c r="AA226" s="168"/>
      <c r="AB226" s="150">
        <f>_xll.BDH(C226,$AB$10,$D$1,$D$1)</f>
        <v>17.265999999999998</v>
      </c>
      <c r="AC226" s="148">
        <f t="shared" si="123"/>
        <v>-0.28399999999999892</v>
      </c>
      <c r="AD226" s="137">
        <f t="shared" si="124"/>
        <v>-1.6448511525541467</v>
      </c>
      <c r="AE226" s="136">
        <v>-131000</v>
      </c>
      <c r="AF226" s="138">
        <f>IF(D226 = D804,1,_xll.BDP(K226,$AF$10)*L226)</f>
        <v>1</v>
      </c>
      <c r="AG226" s="160">
        <f>AC226*AE226*V226/AF226 / AI740</f>
        <v>2.4084022746100164E-4</v>
      </c>
      <c r="AH226" s="160">
        <f>AC226*AE226*V226/AF226 / AI804</f>
        <v>2.2156575888372828E-4</v>
      </c>
      <c r="AI226" s="171"/>
      <c r="AJ226" s="162"/>
      <c r="AK226" s="144"/>
    </row>
    <row r="227" spans="1:37" s="40" customFormat="1" x14ac:dyDescent="0.2">
      <c r="B227" s="45">
        <v>26543</v>
      </c>
      <c r="C227" s="116" t="s">
        <v>174</v>
      </c>
      <c r="D227" s="40" t="str">
        <f>_xll.BDP(C227,$D$10)</f>
        <v>EUR</v>
      </c>
      <c r="E227" s="40" t="s">
        <v>413</v>
      </c>
      <c r="F227" s="61">
        <f>_xll.BDP(C227,$F$10)</f>
        <v>0.44650000000000001</v>
      </c>
      <c r="G227" s="61">
        <f>_xll.BDP(C227,$G$10)</f>
        <v>0.43049999999999999</v>
      </c>
      <c r="H227" s="62">
        <f t="shared" si="114"/>
        <v>-1.6000000000000014E-2</v>
      </c>
      <c r="I227" s="69">
        <f t="shared" si="115"/>
        <v>-3.5834266517357252</v>
      </c>
      <c r="J227" s="23">
        <v>-23198</v>
      </c>
      <c r="K227" s="45" t="str">
        <f>CONCATENATE(D804,D227, " Curncy")</f>
        <v>EUREUR Curncy</v>
      </c>
      <c r="L227" s="45">
        <f>IF(D227 = D804,1,_xll.BDP(K227,$L$10))</f>
        <v>1</v>
      </c>
      <c r="M227" s="63">
        <f>IF(D227 = D804,1,_xll.BDP(K227,$M$10)*L227)</f>
        <v>1</v>
      </c>
      <c r="N227" s="265">
        <f t="shared" si="116"/>
        <v>371.16800000000035</v>
      </c>
      <c r="O227" s="133">
        <f>N227 / AA740</f>
        <v>2.3968849783309686E-6</v>
      </c>
      <c r="P227" s="275">
        <f>N227 / AA804</f>
        <v>2.2058038675911624E-6</v>
      </c>
      <c r="Q227" s="64">
        <f t="shared" si="117"/>
        <v>-9986.7389999999996</v>
      </c>
      <c r="R227" s="10">
        <f>Q227 / AA740*100</f>
        <v>-6.4491186448217561E-3</v>
      </c>
      <c r="S227" s="10">
        <f>Q227 / AA804*100</f>
        <v>-5.9349910312374654E-3</v>
      </c>
      <c r="T227" s="288">
        <f t="shared" si="118"/>
        <v>-6.4491186448217561E-3</v>
      </c>
      <c r="U227" s="127">
        <f t="shared" si="119"/>
        <v>0</v>
      </c>
      <c r="V227" s="30">
        <f t="shared" si="120"/>
        <v>1</v>
      </c>
      <c r="W227" s="40">
        <v>0</v>
      </c>
      <c r="X227" s="40">
        <v>1</v>
      </c>
      <c r="Y227" s="119">
        <f t="shared" si="121"/>
        <v>2.3968849783309686E-6</v>
      </c>
      <c r="Z227" s="119">
        <f t="shared" si="122"/>
        <v>0</v>
      </c>
      <c r="AA227" s="168"/>
      <c r="AB227" s="150">
        <f>_xll.BDH(C227,$AB$10,$D$1,$D$1)</f>
        <v>0.54900000000000004</v>
      </c>
      <c r="AC227" s="148">
        <f t="shared" si="123"/>
        <v>-0.10250000000000004</v>
      </c>
      <c r="AD227" s="137">
        <f t="shared" si="124"/>
        <v>-18.670309653916217</v>
      </c>
      <c r="AE227" s="136">
        <v>-23198</v>
      </c>
      <c r="AF227" s="138">
        <f>IF(D227 = D804,1,_xll.BDP(K227,$AF$10)*L227)</f>
        <v>1</v>
      </c>
      <c r="AG227" s="160">
        <f>AC227*AE227*V227/AF227 / AI740</f>
        <v>1.5392664462306064E-5</v>
      </c>
      <c r="AH227" s="160">
        <f>AC227*AE227*V227/AF227 / AI804</f>
        <v>1.4160787916485777E-5</v>
      </c>
      <c r="AI227" s="171"/>
      <c r="AJ227" s="162"/>
      <c r="AK227" s="144"/>
    </row>
    <row r="228" spans="1:37" s="40" customFormat="1" ht="12" customHeight="1" x14ac:dyDescent="0.2">
      <c r="B228" s="45">
        <v>2090</v>
      </c>
      <c r="C228" s="116" t="s">
        <v>798</v>
      </c>
      <c r="D228" s="40" t="str">
        <f>_xll.BDP(C228,$D$10)</f>
        <v>EUR</v>
      </c>
      <c r="E228" s="40" t="s">
        <v>829</v>
      </c>
      <c r="F228" s="61">
        <f>_xll.BDP(C228,$F$10)</f>
        <v>2.9870000000000001</v>
      </c>
      <c r="G228" s="61">
        <f>_xll.BDP(C228,$G$10)</f>
        <v>2.9525000000000001</v>
      </c>
      <c r="H228" s="62">
        <f t="shared" si="114"/>
        <v>-3.4499999999999975E-2</v>
      </c>
      <c r="I228" s="69">
        <f t="shared" si="115"/>
        <v>-1.1550050217609633</v>
      </c>
      <c r="J228" s="23">
        <v>0</v>
      </c>
      <c r="K228" s="45" t="str">
        <f>CONCATENATE(D804,D228, " Curncy")</f>
        <v>EUREUR Curncy</v>
      </c>
      <c r="L228" s="45">
        <f>IF(D228 = D804,1,_xll.BDP(K228,$L$10))</f>
        <v>1</v>
      </c>
      <c r="M228" s="63">
        <f>IF(D228 = D804,1,_xll.BDP(K228,$M$10)*L228)</f>
        <v>1</v>
      </c>
      <c r="N228" s="265">
        <f t="shared" si="116"/>
        <v>0</v>
      </c>
      <c r="O228" s="133">
        <f>N228 / AA740</f>
        <v>0</v>
      </c>
      <c r="P228" s="275">
        <f>N228 / AA804</f>
        <v>0</v>
      </c>
      <c r="Q228" s="64">
        <f t="shared" si="117"/>
        <v>0</v>
      </c>
      <c r="R228" s="10">
        <f>Q228 / AA740*100</f>
        <v>0</v>
      </c>
      <c r="S228" s="10">
        <f>Q228 / AA804*100</f>
        <v>0</v>
      </c>
      <c r="T228" s="288">
        <f t="shared" si="118"/>
        <v>0</v>
      </c>
      <c r="U228" s="127">
        <f t="shared" si="119"/>
        <v>0</v>
      </c>
      <c r="V228" s="30">
        <f t="shared" si="120"/>
        <v>1</v>
      </c>
      <c r="W228" s="40">
        <v>0</v>
      </c>
      <c r="X228" s="40">
        <v>1</v>
      </c>
      <c r="Y228" s="119">
        <f t="shared" si="121"/>
        <v>0</v>
      </c>
      <c r="Z228" s="119">
        <f t="shared" si="122"/>
        <v>0</v>
      </c>
      <c r="AA228" s="168"/>
      <c r="AB228" s="150">
        <f>_xll.BDH(C228,$AB$10,$D$1,$D$1)</f>
        <v>3.0425</v>
      </c>
      <c r="AC228" s="148">
        <f t="shared" si="123"/>
        <v>-5.5499999999999883E-2</v>
      </c>
      <c r="AD228" s="137">
        <f t="shared" si="124"/>
        <v>-1.8241577649958878</v>
      </c>
      <c r="AE228" s="136">
        <v>0</v>
      </c>
      <c r="AF228" s="138">
        <f>IF(D228 = D804,1,_xll.BDP(K228,$AF$10)*L228)</f>
        <v>1</v>
      </c>
      <c r="AG228" s="160">
        <f>AC228*AE228*V228/AF228 / AI740</f>
        <v>0</v>
      </c>
      <c r="AH228" s="160">
        <f>AC228*AE228*V228/AF228 / AI804</f>
        <v>0</v>
      </c>
      <c r="AI228" s="171"/>
      <c r="AJ228" s="162"/>
      <c r="AK228" s="144"/>
    </row>
    <row r="229" spans="1:37" s="40" customFormat="1" ht="12" customHeight="1" x14ac:dyDescent="0.2">
      <c r="B229" s="45">
        <v>3081</v>
      </c>
      <c r="C229" s="116" t="s">
        <v>799</v>
      </c>
      <c r="D229" s="40" t="str">
        <f>_xll.BDP(C229,$D$10)</f>
        <v>EUR</v>
      </c>
      <c r="E229" s="40" t="s">
        <v>830</v>
      </c>
      <c r="F229" s="61">
        <f>_xll.BDP(C229,$F$10)</f>
        <v>3.048</v>
      </c>
      <c r="G229" s="61">
        <f>_xll.BDP(C229,$G$10)</f>
        <v>3.0419999999999998</v>
      </c>
      <c r="H229" s="62">
        <f t="shared" si="114"/>
        <v>-6.0000000000002274E-3</v>
      </c>
      <c r="I229" s="69">
        <f t="shared" si="115"/>
        <v>-0.19685039370079485</v>
      </c>
      <c r="J229" s="23">
        <v>0</v>
      </c>
      <c r="K229" s="45" t="str">
        <f>CONCATENATE(D804,D229, " Curncy")</f>
        <v>EUREUR Curncy</v>
      </c>
      <c r="L229" s="45">
        <f>IF(D229 = D804,1,_xll.BDP(K229,$L$10))</f>
        <v>1</v>
      </c>
      <c r="M229" s="63">
        <f>IF(D229 = D804,1,_xll.BDP(K229,$M$10)*L229)</f>
        <v>1</v>
      </c>
      <c r="N229" s="265">
        <f t="shared" si="116"/>
        <v>0</v>
      </c>
      <c r="O229" s="133">
        <f>N229 / AA740</f>
        <v>0</v>
      </c>
      <c r="P229" s="275">
        <f>N229 / AA804</f>
        <v>0</v>
      </c>
      <c r="Q229" s="64">
        <f t="shared" si="117"/>
        <v>0</v>
      </c>
      <c r="R229" s="10">
        <f>Q229 / AA740*100</f>
        <v>0</v>
      </c>
      <c r="S229" s="10">
        <f>Q229 / AA804*100</f>
        <v>0</v>
      </c>
      <c r="T229" s="288">
        <f t="shared" si="118"/>
        <v>0</v>
      </c>
      <c r="U229" s="127">
        <f t="shared" si="119"/>
        <v>0</v>
      </c>
      <c r="V229" s="30">
        <f t="shared" si="120"/>
        <v>1</v>
      </c>
      <c r="W229" s="40">
        <v>0</v>
      </c>
      <c r="X229" s="40">
        <v>1</v>
      </c>
      <c r="Y229" s="119">
        <f t="shared" si="121"/>
        <v>0</v>
      </c>
      <c r="Z229" s="119">
        <f t="shared" si="122"/>
        <v>0</v>
      </c>
      <c r="AA229" s="168"/>
      <c r="AB229" s="150">
        <f>_xll.BDH(C229,$AB$10,$D$1,$D$1)</f>
        <v>3.3380000000000001</v>
      </c>
      <c r="AC229" s="148">
        <f t="shared" si="123"/>
        <v>-0.29000000000000004</v>
      </c>
      <c r="AD229" s="137">
        <f t="shared" si="124"/>
        <v>-8.6878370281605761</v>
      </c>
      <c r="AE229" s="136">
        <v>0</v>
      </c>
      <c r="AF229" s="138">
        <f>IF(D229 = D804,1,_xll.BDP(K229,$AF$10)*L229)</f>
        <v>1</v>
      </c>
      <c r="AG229" s="160">
        <f>AC229*AE229*V229/AF229 / AI740</f>
        <v>0</v>
      </c>
      <c r="AH229" s="160">
        <f>AC229*AE229*V229/AF229 / AI804</f>
        <v>0</v>
      </c>
      <c r="AI229" s="171"/>
      <c r="AJ229" s="162"/>
      <c r="AK229" s="144"/>
    </row>
    <row r="230" spans="1:37" s="40" customFormat="1" ht="12" customHeight="1" x14ac:dyDescent="0.2">
      <c r="B230" s="45">
        <v>4315</v>
      </c>
      <c r="C230" s="116" t="s">
        <v>800</v>
      </c>
      <c r="D230" s="40" t="str">
        <f>_xll.BDP(C230,$D$10)</f>
        <v>EUR</v>
      </c>
      <c r="E230" s="40" t="s">
        <v>831</v>
      </c>
      <c r="F230" s="61">
        <f>_xll.BDP(C230,$F$10)</f>
        <v>3.2509999999999999</v>
      </c>
      <c r="G230" s="61">
        <f>_xll.BDP(C230,$G$10)</f>
        <v>3.258</v>
      </c>
      <c r="H230" s="62">
        <f t="shared" si="114"/>
        <v>7.0000000000001172E-3</v>
      </c>
      <c r="I230" s="69">
        <f t="shared" si="115"/>
        <v>0.21531836358044038</v>
      </c>
      <c r="J230" s="23">
        <v>0</v>
      </c>
      <c r="K230" s="45" t="str">
        <f>CONCATENATE(D804,D230, " Curncy")</f>
        <v>EUREUR Curncy</v>
      </c>
      <c r="L230" s="45">
        <f>IF(D230 = D804,1,_xll.BDP(K230,$L$10))</f>
        <v>1</v>
      </c>
      <c r="M230" s="63">
        <f>IF(D230 = D804,1,_xll.BDP(K230,$M$10)*L230)</f>
        <v>1</v>
      </c>
      <c r="N230" s="265">
        <f t="shared" si="116"/>
        <v>0</v>
      </c>
      <c r="O230" s="133">
        <f>N230 / AA740</f>
        <v>0</v>
      </c>
      <c r="P230" s="275">
        <f>N230 / AA804</f>
        <v>0</v>
      </c>
      <c r="Q230" s="64">
        <f t="shared" si="117"/>
        <v>0</v>
      </c>
      <c r="R230" s="10">
        <f>Q230 / AA740*100</f>
        <v>0</v>
      </c>
      <c r="S230" s="10">
        <f>Q230 / AA804*100</f>
        <v>0</v>
      </c>
      <c r="T230" s="288">
        <f t="shared" si="118"/>
        <v>0</v>
      </c>
      <c r="U230" s="127">
        <f t="shared" si="119"/>
        <v>0</v>
      </c>
      <c r="V230" s="30">
        <f t="shared" si="120"/>
        <v>1</v>
      </c>
      <c r="W230" s="40">
        <v>0</v>
      </c>
      <c r="X230" s="40">
        <v>1</v>
      </c>
      <c r="Y230" s="119">
        <f t="shared" si="121"/>
        <v>0</v>
      </c>
      <c r="Z230" s="119">
        <f t="shared" si="122"/>
        <v>0</v>
      </c>
      <c r="AA230" s="168"/>
      <c r="AB230" s="150">
        <f>_xll.BDH(C230,$AB$10,$D$1,$D$1)</f>
        <v>3.4849999999999999</v>
      </c>
      <c r="AC230" s="148">
        <f t="shared" si="123"/>
        <v>-0.23399999999999999</v>
      </c>
      <c r="AD230" s="137">
        <f t="shared" si="124"/>
        <v>-6.7144906743185073</v>
      </c>
      <c r="AE230" s="136">
        <v>0</v>
      </c>
      <c r="AF230" s="138">
        <f>IF(D230 = D804,1,_xll.BDP(K230,$AF$10)*L230)</f>
        <v>1</v>
      </c>
      <c r="AG230" s="160">
        <f>AC230*AE230*V230/AF230 / AI740</f>
        <v>0</v>
      </c>
      <c r="AH230" s="160">
        <f>AC230*AE230*V230/AF230 / AI804</f>
        <v>0</v>
      </c>
      <c r="AI230" s="171"/>
      <c r="AJ230" s="162"/>
      <c r="AK230" s="144"/>
    </row>
    <row r="231" spans="1:37" s="40" customFormat="1" ht="12" customHeight="1" x14ac:dyDescent="0.2">
      <c r="B231" s="45">
        <v>4134</v>
      </c>
      <c r="C231" s="116" t="s">
        <v>801</v>
      </c>
      <c r="D231" s="40" t="str">
        <f>_xll.BDP(C231,$D$10)</f>
        <v>EUR</v>
      </c>
      <c r="E231" s="40" t="s">
        <v>832</v>
      </c>
      <c r="F231" s="61">
        <f>_xll.BDP(C231,$F$10)</f>
        <v>3.6230000000000002</v>
      </c>
      <c r="G231" s="61">
        <f>_xll.BDP(C231,$G$10)</f>
        <v>3.653</v>
      </c>
      <c r="H231" s="62">
        <f t="shared" si="114"/>
        <v>2.9999999999999805E-2</v>
      </c>
      <c r="I231" s="69">
        <f t="shared" si="115"/>
        <v>0.82804305823902302</v>
      </c>
      <c r="J231" s="23">
        <v>0</v>
      </c>
      <c r="K231" s="45" t="str">
        <f>CONCATENATE(D804,D231, " Curncy")</f>
        <v>EUREUR Curncy</v>
      </c>
      <c r="L231" s="45">
        <f>IF(D231 = D804,1,_xll.BDP(K231,$L$10))</f>
        <v>1</v>
      </c>
      <c r="M231" s="63">
        <f>IF(D231 = D804,1,_xll.BDP(K231,$M$10)*L231)</f>
        <v>1</v>
      </c>
      <c r="N231" s="265">
        <f t="shared" si="116"/>
        <v>0</v>
      </c>
      <c r="O231" s="133">
        <f>N231 / AA740</f>
        <v>0</v>
      </c>
      <c r="P231" s="275">
        <f>N231 / AA804</f>
        <v>0</v>
      </c>
      <c r="Q231" s="64">
        <f t="shared" si="117"/>
        <v>0</v>
      </c>
      <c r="R231" s="10">
        <f>Q231 / AA740*100</f>
        <v>0</v>
      </c>
      <c r="S231" s="10">
        <f>Q231 / AA804*100</f>
        <v>0</v>
      </c>
      <c r="T231" s="288">
        <f t="shared" si="118"/>
        <v>0</v>
      </c>
      <c r="U231" s="127">
        <f t="shared" si="119"/>
        <v>0</v>
      </c>
      <c r="V231" s="30">
        <f t="shared" si="120"/>
        <v>1</v>
      </c>
      <c r="W231" s="40">
        <v>0</v>
      </c>
      <c r="X231" s="40">
        <v>1</v>
      </c>
      <c r="Y231" s="119">
        <f t="shared" si="121"/>
        <v>0</v>
      </c>
      <c r="Z231" s="119">
        <f t="shared" si="122"/>
        <v>0</v>
      </c>
      <c r="AA231" s="168"/>
      <c r="AB231" s="150">
        <f>_xll.BDH(C231,$AB$10,$D$1,$D$1)</f>
        <v>3.7160000000000002</v>
      </c>
      <c r="AC231" s="148">
        <f t="shared" si="123"/>
        <v>-9.2999999999999972E-2</v>
      </c>
      <c r="AD231" s="137">
        <f t="shared" si="124"/>
        <v>-2.5026910656620012</v>
      </c>
      <c r="AE231" s="136">
        <v>0</v>
      </c>
      <c r="AF231" s="138">
        <f>IF(D231 = D804,1,_xll.BDP(K231,$AF$10)*L231)</f>
        <v>1</v>
      </c>
      <c r="AG231" s="160">
        <f>AC231*AE231*V231/AF231 / AI740</f>
        <v>0</v>
      </c>
      <c r="AH231" s="160">
        <f>AC231*AE231*V231/AF231 / AI804</f>
        <v>0</v>
      </c>
      <c r="AI231" s="171"/>
      <c r="AJ231" s="162"/>
      <c r="AK231" s="144"/>
    </row>
    <row r="232" spans="1:37" s="40" customFormat="1" ht="12" customHeight="1" x14ac:dyDescent="0.2">
      <c r="B232" s="45">
        <v>933</v>
      </c>
      <c r="C232" s="116" t="s">
        <v>802</v>
      </c>
      <c r="D232" s="40" t="str">
        <f>_xll.BDP(C232,$D$10)</f>
        <v>EUR</v>
      </c>
      <c r="E232" s="40" t="s">
        <v>833</v>
      </c>
      <c r="F232" s="61">
        <f>_xll.BDP(C232,$F$10)</f>
        <v>0.78039999999999998</v>
      </c>
      <c r="G232" s="61">
        <f>_xll.BDP(C232,$G$10)</f>
        <v>0.77259999999999995</v>
      </c>
      <c r="H232" s="62">
        <f t="shared" si="114"/>
        <v>-7.8000000000000291E-3</v>
      </c>
      <c r="I232" s="69">
        <f t="shared" si="115"/>
        <v>-0.99948744233726672</v>
      </c>
      <c r="J232" s="23">
        <v>0</v>
      </c>
      <c r="K232" s="45" t="str">
        <f>CONCATENATE(D804,D232, " Curncy")</f>
        <v>EUREUR Curncy</v>
      </c>
      <c r="L232" s="45">
        <f>IF(D232 = D804,1,_xll.BDP(K232,$L$10))</f>
        <v>1</v>
      </c>
      <c r="M232" s="63">
        <f>IF(D232 = D804,1,_xll.BDP(K232,$M$10)*L232)</f>
        <v>1</v>
      </c>
      <c r="N232" s="265">
        <f t="shared" si="116"/>
        <v>0</v>
      </c>
      <c r="O232" s="133">
        <f>N232 / AA740</f>
        <v>0</v>
      </c>
      <c r="P232" s="275">
        <f>N232 / AA804</f>
        <v>0</v>
      </c>
      <c r="Q232" s="64">
        <f t="shared" si="117"/>
        <v>0</v>
      </c>
      <c r="R232" s="10">
        <f>Q232 / AA740*100</f>
        <v>0</v>
      </c>
      <c r="S232" s="10">
        <f>Q232 / AA804*100</f>
        <v>0</v>
      </c>
      <c r="T232" s="288">
        <f t="shared" si="118"/>
        <v>0</v>
      </c>
      <c r="U232" s="127">
        <f t="shared" si="119"/>
        <v>0</v>
      </c>
      <c r="V232" s="30">
        <f t="shared" si="120"/>
        <v>1</v>
      </c>
      <c r="W232" s="40">
        <v>0</v>
      </c>
      <c r="X232" s="40">
        <v>1</v>
      </c>
      <c r="Y232" s="119">
        <f t="shared" si="121"/>
        <v>0</v>
      </c>
      <c r="Z232" s="119">
        <f t="shared" si="122"/>
        <v>0</v>
      </c>
      <c r="AA232" s="168"/>
      <c r="AB232" s="150">
        <f>_xll.BDH(C232,$AB$10,$D$1,$D$1)</f>
        <v>0.82299999999999995</v>
      </c>
      <c r="AC232" s="148">
        <f t="shared" si="123"/>
        <v>-4.2599999999999971E-2</v>
      </c>
      <c r="AD232" s="137">
        <f t="shared" si="124"/>
        <v>-5.1761846901579558</v>
      </c>
      <c r="AE232" s="136">
        <v>0</v>
      </c>
      <c r="AF232" s="138">
        <f>IF(D232 = D804,1,_xll.BDP(K232,$AF$10)*L232)</f>
        <v>1</v>
      </c>
      <c r="AG232" s="160">
        <f>AC232*AE232*V232/AF232 / AI740</f>
        <v>0</v>
      </c>
      <c r="AH232" s="160">
        <f>AC232*AE232*V232/AF232 / AI804</f>
        <v>0</v>
      </c>
      <c r="AI232" s="171"/>
      <c r="AJ232" s="162"/>
      <c r="AK232" s="144"/>
    </row>
    <row r="233" spans="1:37" s="40" customFormat="1" ht="12" customHeight="1" x14ac:dyDescent="0.2">
      <c r="B233" s="45">
        <v>10517</v>
      </c>
      <c r="C233" s="116" t="s">
        <v>803</v>
      </c>
      <c r="D233" s="40" t="str">
        <f>_xll.BDP(C233,$D$10)</f>
        <v>EUR</v>
      </c>
      <c r="E233" s="40" t="s">
        <v>834</v>
      </c>
      <c r="F233" s="61">
        <f>_xll.BDP(C233,$F$10)</f>
        <v>59.25</v>
      </c>
      <c r="G233" s="61">
        <f>_xll.BDP(C233,$G$10)</f>
        <v>58.25</v>
      </c>
      <c r="H233" s="62">
        <f t="shared" si="114"/>
        <v>-1</v>
      </c>
      <c r="I233" s="69">
        <f t="shared" si="115"/>
        <v>-1.6877637130801686</v>
      </c>
      <c r="J233" s="23">
        <v>0</v>
      </c>
      <c r="K233" s="45" t="str">
        <f>CONCATENATE(D804,D233, " Curncy")</f>
        <v>EUREUR Curncy</v>
      </c>
      <c r="L233" s="45">
        <f>IF(D233 = D804,1,_xll.BDP(K233,$L$10))</f>
        <v>1</v>
      </c>
      <c r="M233" s="63">
        <f>IF(D233 = D804,1,_xll.BDP(K233,$M$10)*L233)</f>
        <v>1</v>
      </c>
      <c r="N233" s="265">
        <f t="shared" si="116"/>
        <v>0</v>
      </c>
      <c r="O233" s="133">
        <f>N233 / AA740</f>
        <v>0</v>
      </c>
      <c r="P233" s="275">
        <f>N233 / AA804</f>
        <v>0</v>
      </c>
      <c r="Q233" s="64">
        <f t="shared" si="117"/>
        <v>0</v>
      </c>
      <c r="R233" s="10">
        <f>Q233 / AA740*100</f>
        <v>0</v>
      </c>
      <c r="S233" s="10">
        <f>Q233 / AA804*100</f>
        <v>0</v>
      </c>
      <c r="T233" s="288">
        <f t="shared" si="118"/>
        <v>0</v>
      </c>
      <c r="U233" s="127">
        <f t="shared" si="119"/>
        <v>0</v>
      </c>
      <c r="V233" s="30">
        <f t="shared" si="120"/>
        <v>1</v>
      </c>
      <c r="W233" s="40">
        <v>0</v>
      </c>
      <c r="X233" s="40">
        <v>1</v>
      </c>
      <c r="Y233" s="119">
        <f t="shared" si="121"/>
        <v>0</v>
      </c>
      <c r="Z233" s="119">
        <f t="shared" si="122"/>
        <v>0</v>
      </c>
      <c r="AA233" s="168"/>
      <c r="AB233" s="150">
        <f>_xll.BDH(C233,$AB$10,$D$1,$D$1)</f>
        <v>60.2</v>
      </c>
      <c r="AC233" s="148">
        <f t="shared" si="123"/>
        <v>-0.95000000000000284</v>
      </c>
      <c r="AD233" s="137">
        <f t="shared" si="124"/>
        <v>-1.5780730897010016</v>
      </c>
      <c r="AE233" s="136">
        <v>0</v>
      </c>
      <c r="AF233" s="138">
        <f>IF(D233 = D804,1,_xll.BDP(K233,$AF$10)*L233)</f>
        <v>1</v>
      </c>
      <c r="AG233" s="160">
        <f>AC233*AE233*V233/AF233 / AI740</f>
        <v>0</v>
      </c>
      <c r="AH233" s="160">
        <f>AC233*AE233*V233/AF233 / AI804</f>
        <v>0</v>
      </c>
      <c r="AI233" s="171"/>
      <c r="AJ233" s="162"/>
      <c r="AK233" s="144"/>
    </row>
    <row r="234" spans="1:37" s="40" customFormat="1" ht="12" customHeight="1" x14ac:dyDescent="0.2">
      <c r="B234" s="45">
        <v>1620</v>
      </c>
      <c r="C234" s="116" t="s">
        <v>805</v>
      </c>
      <c r="D234" s="40" t="str">
        <f>_xll.BDP(C234,$D$10)</f>
        <v>EUR</v>
      </c>
      <c r="E234" s="40" t="s">
        <v>836</v>
      </c>
      <c r="F234" s="61">
        <f>_xll.BDP(C234,$F$10)</f>
        <v>16.783999999999999</v>
      </c>
      <c r="G234" s="61">
        <f>_xll.BDP(C234,$G$10)</f>
        <v>16.896000000000001</v>
      </c>
      <c r="H234" s="62">
        <f t="shared" si="114"/>
        <v>0.11200000000000188</v>
      </c>
      <c r="I234" s="69">
        <f t="shared" si="115"/>
        <v>0.66730219256435819</v>
      </c>
      <c r="J234" s="23">
        <v>0</v>
      </c>
      <c r="K234" s="45" t="str">
        <f>CONCATENATE(D804,D234, " Curncy")</f>
        <v>EUREUR Curncy</v>
      </c>
      <c r="L234" s="45">
        <f>IF(D234 = D804,1,_xll.BDP(K234,$L$10))</f>
        <v>1</v>
      </c>
      <c r="M234" s="63">
        <f>IF(D234 = D804,1,_xll.BDP(K234,$M$10)*L234)</f>
        <v>1</v>
      </c>
      <c r="N234" s="265">
        <f t="shared" si="116"/>
        <v>0</v>
      </c>
      <c r="O234" s="133">
        <f>N234 / AA740</f>
        <v>0</v>
      </c>
      <c r="P234" s="275">
        <f>N234 / AA804</f>
        <v>0</v>
      </c>
      <c r="Q234" s="64">
        <f t="shared" si="117"/>
        <v>0</v>
      </c>
      <c r="R234" s="10">
        <f>Q234 / AA740*100</f>
        <v>0</v>
      </c>
      <c r="S234" s="10">
        <f>Q234 / AA804*100</f>
        <v>0</v>
      </c>
      <c r="T234" s="288">
        <f t="shared" si="118"/>
        <v>0</v>
      </c>
      <c r="U234" s="127">
        <f t="shared" si="119"/>
        <v>0</v>
      </c>
      <c r="V234" s="30">
        <f t="shared" si="120"/>
        <v>1</v>
      </c>
      <c r="W234" s="40">
        <v>0</v>
      </c>
      <c r="X234" s="40">
        <v>1</v>
      </c>
      <c r="Y234" s="119">
        <f t="shared" si="121"/>
        <v>0</v>
      </c>
      <c r="Z234" s="119">
        <f t="shared" si="122"/>
        <v>0</v>
      </c>
      <c r="AA234" s="168"/>
      <c r="AB234" s="150">
        <f>_xll.BDH(C234,$AB$10,$D$1,$D$1)</f>
        <v>17.2</v>
      </c>
      <c r="AC234" s="148">
        <f t="shared" si="123"/>
        <v>-0.41600000000000037</v>
      </c>
      <c r="AD234" s="137">
        <f t="shared" si="124"/>
        <v>-2.4186046511627932</v>
      </c>
      <c r="AE234" s="136">
        <v>0</v>
      </c>
      <c r="AF234" s="138">
        <f>IF(D234 = D804,1,_xll.BDP(K234,$AF$10)*L234)</f>
        <v>1</v>
      </c>
      <c r="AG234" s="160">
        <f>AC234*AE234*V234/AF234 / AI740</f>
        <v>0</v>
      </c>
      <c r="AH234" s="160">
        <f>AC234*AE234*V234/AF234 / AI804</f>
        <v>0</v>
      </c>
      <c r="AI234" s="171"/>
      <c r="AJ234" s="162"/>
      <c r="AK234" s="144"/>
    </row>
    <row r="235" spans="1:37" s="40" customFormat="1" ht="12" customHeight="1" x14ac:dyDescent="0.2">
      <c r="B235" s="45">
        <v>7273</v>
      </c>
      <c r="C235" s="116" t="s">
        <v>804</v>
      </c>
      <c r="D235" s="40" t="str">
        <f>_xll.BDP(C235,$D$10)</f>
        <v>EUR</v>
      </c>
      <c r="E235" s="40" t="s">
        <v>835</v>
      </c>
      <c r="F235" s="61">
        <f>_xll.BDP(C235,$F$10)</f>
        <v>3.726</v>
      </c>
      <c r="G235" s="61">
        <f>_xll.BDP(C235,$G$10)</f>
        <v>3.7850000000000001</v>
      </c>
      <c r="H235" s="62">
        <f t="shared" si="114"/>
        <v>5.9000000000000163E-2</v>
      </c>
      <c r="I235" s="69">
        <f t="shared" si="115"/>
        <v>1.5834675254965154</v>
      </c>
      <c r="J235" s="23">
        <v>0</v>
      </c>
      <c r="K235" s="45" t="str">
        <f>CONCATENATE(D804,D235, " Curncy")</f>
        <v>EUREUR Curncy</v>
      </c>
      <c r="L235" s="45">
        <f>IF(D235 = D804,1,_xll.BDP(K235,$L$10))</f>
        <v>1</v>
      </c>
      <c r="M235" s="63">
        <f>IF(D235 = D804,1,_xll.BDP(K235,$M$10)*L235)</f>
        <v>1</v>
      </c>
      <c r="N235" s="265">
        <f t="shared" si="116"/>
        <v>0</v>
      </c>
      <c r="O235" s="133">
        <f>N235 / AA740</f>
        <v>0</v>
      </c>
      <c r="P235" s="275">
        <f>N235 / AA804</f>
        <v>0</v>
      </c>
      <c r="Q235" s="64">
        <f t="shared" si="117"/>
        <v>0</v>
      </c>
      <c r="R235" s="10">
        <f>Q235 / AA740*100</f>
        <v>0</v>
      </c>
      <c r="S235" s="10">
        <f>Q235 / AA804*100</f>
        <v>0</v>
      </c>
      <c r="T235" s="288">
        <f t="shared" si="118"/>
        <v>0</v>
      </c>
      <c r="U235" s="127">
        <f t="shared" si="119"/>
        <v>0</v>
      </c>
      <c r="V235" s="30">
        <f t="shared" si="120"/>
        <v>1</v>
      </c>
      <c r="W235" s="40">
        <v>0</v>
      </c>
      <c r="X235" s="40">
        <v>1</v>
      </c>
      <c r="Y235" s="119">
        <f t="shared" si="121"/>
        <v>0</v>
      </c>
      <c r="Z235" s="119">
        <f t="shared" si="122"/>
        <v>0</v>
      </c>
      <c r="AA235" s="168"/>
      <c r="AB235" s="150">
        <f>_xll.BDH(C235,$AB$10,$D$1,$D$1)</f>
        <v>3.84</v>
      </c>
      <c r="AC235" s="148">
        <f t="shared" si="123"/>
        <v>-0.11399999999999988</v>
      </c>
      <c r="AD235" s="137">
        <f t="shared" si="124"/>
        <v>-2.9687499999999969</v>
      </c>
      <c r="AE235" s="136">
        <v>0</v>
      </c>
      <c r="AF235" s="138">
        <f>IF(D235 = D804,1,_xll.BDP(K235,$AF$10)*L235)</f>
        <v>1</v>
      </c>
      <c r="AG235" s="160">
        <f>AC235*AE235*V235/AF235 / AI740</f>
        <v>0</v>
      </c>
      <c r="AH235" s="160">
        <f>AC235*AE235*V235/AF235 / AI804</f>
        <v>0</v>
      </c>
      <c r="AI235" s="171"/>
      <c r="AJ235" s="162"/>
      <c r="AK235" s="144"/>
    </row>
    <row r="236" spans="1:37" s="40" customFormat="1" x14ac:dyDescent="0.2">
      <c r="A236" s="42" t="s">
        <v>301</v>
      </c>
      <c r="B236" s="58"/>
      <c r="C236" s="44"/>
      <c r="D236" s="42"/>
      <c r="E236" s="44" t="s">
        <v>173</v>
      </c>
      <c r="F236" s="65"/>
      <c r="G236" s="65"/>
      <c r="H236" s="66"/>
      <c r="I236" s="70"/>
      <c r="J236" s="37"/>
      <c r="K236" s="46"/>
      <c r="L236" s="46"/>
      <c r="M236" s="67"/>
      <c r="N236" s="267">
        <f t="shared" ref="N236:U236" si="125" xml:space="preserve"> SUM(N215:N235)</f>
        <v>-6684.4920000004904</v>
      </c>
      <c r="O236" s="227">
        <f t="shared" si="125"/>
        <v>-4.3166324851750981E-5</v>
      </c>
      <c r="P236" s="276">
        <f t="shared" si="125"/>
        <v>-3.9725079496301533E-5</v>
      </c>
      <c r="Q236" s="233">
        <f t="shared" si="125"/>
        <v>-761303.17900000012</v>
      </c>
      <c r="R236" s="38">
        <f t="shared" si="125"/>
        <v>-0.49162539704411767</v>
      </c>
      <c r="S236" s="234">
        <f t="shared" si="125"/>
        <v>-0.45243272497835102</v>
      </c>
      <c r="T236" s="289">
        <f t="shared" si="125"/>
        <v>-1.4139513190771462</v>
      </c>
      <c r="U236" s="128">
        <f t="shared" si="125"/>
        <v>0.92232592203302866</v>
      </c>
      <c r="V236" s="35"/>
      <c r="W236" s="42"/>
      <c r="X236" s="42"/>
      <c r="Y236" s="120">
        <f xml:space="preserve"> SUM(Y215:Y235)</f>
        <v>2.9340587460972676E-4</v>
      </c>
      <c r="Z236" s="120">
        <f xml:space="preserve"> SUM(Z215:Z235)</f>
        <v>0</v>
      </c>
      <c r="AA236" s="180"/>
      <c r="AB236" s="140"/>
      <c r="AC236" s="149"/>
      <c r="AD236" s="139"/>
      <c r="AE236" s="140"/>
      <c r="AF236" s="145"/>
      <c r="AG236" s="161">
        <f xml:space="preserve"> SUM(AG215:AG235)</f>
        <v>2.0887895424224399E-4</v>
      </c>
      <c r="AH236" s="236">
        <f xml:space="preserve"> SUM(AH215:AH235)</f>
        <v>1.9216234970138599E-4</v>
      </c>
      <c r="AI236" s="181"/>
      <c r="AJ236" s="162"/>
      <c r="AK236" s="144"/>
    </row>
    <row r="237" spans="1:37" s="40" customFormat="1" x14ac:dyDescent="0.2">
      <c r="B237" s="45"/>
      <c r="C237" s="116"/>
      <c r="F237" s="61"/>
      <c r="G237" s="61"/>
      <c r="H237" s="62"/>
      <c r="I237" s="69"/>
      <c r="J237" s="23"/>
      <c r="K237" s="45"/>
      <c r="L237" s="45"/>
      <c r="M237" s="63"/>
      <c r="N237" s="265"/>
      <c r="O237" s="133"/>
      <c r="P237" s="275"/>
      <c r="Q237" s="64"/>
      <c r="R237" s="10"/>
      <c r="S237" s="10"/>
      <c r="T237" s="288"/>
      <c r="U237" s="127"/>
      <c r="V237" s="30"/>
      <c r="Y237" s="119"/>
      <c r="Z237" s="119"/>
      <c r="AA237" s="168"/>
      <c r="AB237" s="150"/>
      <c r="AC237" s="148"/>
      <c r="AD237" s="137"/>
      <c r="AE237" s="136"/>
      <c r="AF237" s="138"/>
      <c r="AG237" s="160"/>
      <c r="AH237" s="160"/>
      <c r="AI237" s="171"/>
      <c r="AJ237" s="162"/>
      <c r="AK237" s="144"/>
    </row>
    <row r="238" spans="1:37" s="40" customFormat="1" x14ac:dyDescent="0.2">
      <c r="B238" s="45"/>
      <c r="C238" s="116" t="s">
        <v>679</v>
      </c>
      <c r="D238" s="40" t="str">
        <f>_xll.BDP(C238,$D$10)</f>
        <v>JPY</v>
      </c>
      <c r="E238" s="40" t="str">
        <f>_xll.BDP(C238,$E$10)</f>
        <v>NIKKEI 225  (OSE) Jun18</v>
      </c>
      <c r="F238" s="61">
        <f>_xll.BDP(C238,$F$10)</f>
        <v>20350</v>
      </c>
      <c r="G238" s="61">
        <f>_xll.BDP(C238,$G$10)</f>
        <v>20490</v>
      </c>
      <c r="H238" s="62">
        <f t="shared" ref="H238:H269" si="126">IF(OR(G238="#N/A N/A",F238="#N/A N/A"),0,  G238 - F238)</f>
        <v>140</v>
      </c>
      <c r="I238" s="69">
        <f t="shared" ref="I238:I269" si="127">IF(OR(F238=0,F238="#N/A N/A"),0,H238 / F238*100)</f>
        <v>0.68796068796068799</v>
      </c>
      <c r="J238" s="23">
        <v>0</v>
      </c>
      <c r="K238" s="45" t="str">
        <f>CONCATENATE(D804,D238, " Curncy")</f>
        <v>EURJPY Curncy</v>
      </c>
      <c r="L238" s="45">
        <f>IF(D238 = D804,1,_xll.BDP(K238,$L$10))</f>
        <v>1</v>
      </c>
      <c r="M238" s="63">
        <f>IF(D238 = D804,1,_xll.BDP(K238,$M$10)*L238)</f>
        <v>129.72999999999999</v>
      </c>
      <c r="N238" s="265">
        <f t="shared" ref="N238:N269" si="128">H238*J238*V238/M238</f>
        <v>0</v>
      </c>
      <c r="O238" s="133">
        <f>N238 / AA740</f>
        <v>0</v>
      </c>
      <c r="P238" s="275">
        <f>N238 / AA804</f>
        <v>0</v>
      </c>
      <c r="Q238" s="64">
        <f t="shared" ref="Q238:Q269" si="129">G238*J238*V238/M238</f>
        <v>0</v>
      </c>
      <c r="R238" s="10">
        <f>Q238 / AA740*100</f>
        <v>0</v>
      </c>
      <c r="S238" s="10">
        <f>Q238 / AA804*100</f>
        <v>0</v>
      </c>
      <c r="T238" s="288">
        <f t="shared" ref="T238:T269" si="130">IF(R238&lt;0,R238,0)</f>
        <v>0</v>
      </c>
      <c r="U238" s="127">
        <f t="shared" ref="U238:U269" si="131">IF(R238&gt;0,R238,0)</f>
        <v>0</v>
      </c>
      <c r="V238" s="30">
        <f t="shared" ref="V238:V269" si="132">IF(EXACT(D238,UPPER(D238)),1,0.01)/X238</f>
        <v>1</v>
      </c>
      <c r="W238" s="40">
        <v>3</v>
      </c>
      <c r="X238" s="40">
        <v>1</v>
      </c>
      <c r="Y238" s="119">
        <f t="shared" ref="Y238:Y269" si="133">IF(AND(R238&lt;0,O238&gt;0),O238,0)</f>
        <v>0</v>
      </c>
      <c r="Z238" s="119">
        <f t="shared" ref="Z238:Z269" si="134">IF(AND(R238&gt;0,O238&gt;0),O238,0)</f>
        <v>0</v>
      </c>
      <c r="AA238" s="168"/>
      <c r="AB238" s="150">
        <f>_xll.BDH(C238,$AB$10,$D$1,$D$1)</f>
        <v>21200</v>
      </c>
      <c r="AC238" s="148">
        <f t="shared" ref="AC238:AC269" si="135">IF(OR(F238="#N/A N/A",AB238="#N/A N/A"),0,  F238 - AB238)</f>
        <v>-850</v>
      </c>
      <c r="AD238" s="137">
        <f t="shared" ref="AD238:AD269" si="136">IF(OR(AB238=0,AB238="#N/A N/A"),0,AC238 / AB238*100)</f>
        <v>-4.0094339622641506</v>
      </c>
      <c r="AE238" s="136">
        <v>0</v>
      </c>
      <c r="AF238" s="138">
        <f>IF(D238 = D804,1,_xll.BDP(K238,$AF$10)*L238)</f>
        <v>130.12</v>
      </c>
      <c r="AG238" s="160">
        <f>AC238*AE238*V238/AF238 / AI740</f>
        <v>0</v>
      </c>
      <c r="AH238" s="160">
        <f>AC238*AE238*V238/AF238 / AI804</f>
        <v>0</v>
      </c>
      <c r="AI238" s="171"/>
      <c r="AJ238" s="162"/>
      <c r="AK238" s="144"/>
    </row>
    <row r="239" spans="1:37" s="40" customFormat="1" ht="12" customHeight="1" x14ac:dyDescent="0.2">
      <c r="B239" s="45">
        <v>22362</v>
      </c>
      <c r="C239" s="116" t="s">
        <v>846</v>
      </c>
      <c r="D239" s="40" t="str">
        <f>_xll.BDP(C239,$D$10)</f>
        <v>JPY</v>
      </c>
      <c r="E239" s="40" t="s">
        <v>895</v>
      </c>
      <c r="F239" s="61">
        <f>_xll.BDP(C239,$F$10)</f>
        <v>6820</v>
      </c>
      <c r="G239" s="61">
        <f>_xll.BDP(C239,$G$10)</f>
        <v>6670</v>
      </c>
      <c r="H239" s="62">
        <f t="shared" si="126"/>
        <v>-150</v>
      </c>
      <c r="I239" s="69">
        <f t="shared" si="127"/>
        <v>-2.1994134897360706</v>
      </c>
      <c r="J239" s="23">
        <v>0</v>
      </c>
      <c r="K239" s="45" t="str">
        <f>CONCATENATE(D804,D239, " Curncy")</f>
        <v>EURJPY Curncy</v>
      </c>
      <c r="L239" s="45">
        <f>IF(D239 = D804,1,_xll.BDP(K239,$L$10))</f>
        <v>1</v>
      </c>
      <c r="M239" s="63">
        <f>IF(D239 = D804,1,_xll.BDP(K239,$M$10)*L239)</f>
        <v>129.72999999999999</v>
      </c>
      <c r="N239" s="265">
        <f t="shared" si="128"/>
        <v>0</v>
      </c>
      <c r="O239" s="133">
        <f>N239 / AA740</f>
        <v>0</v>
      </c>
      <c r="P239" s="275">
        <f>N239 / AA804</f>
        <v>0</v>
      </c>
      <c r="Q239" s="64">
        <f t="shared" si="129"/>
        <v>0</v>
      </c>
      <c r="R239" s="10">
        <f>Q239 / AA740*100</f>
        <v>0</v>
      </c>
      <c r="S239" s="10">
        <f>Q239 / AA804*100</f>
        <v>0</v>
      </c>
      <c r="T239" s="288">
        <f t="shared" si="130"/>
        <v>0</v>
      </c>
      <c r="U239" s="127">
        <f t="shared" si="131"/>
        <v>0</v>
      </c>
      <c r="V239" s="30">
        <f t="shared" si="132"/>
        <v>1</v>
      </c>
      <c r="W239" s="40">
        <v>0</v>
      </c>
      <c r="X239" s="40">
        <v>1</v>
      </c>
      <c r="Y239" s="119">
        <f t="shared" si="133"/>
        <v>0</v>
      </c>
      <c r="Z239" s="119">
        <f t="shared" si="134"/>
        <v>0</v>
      </c>
      <c r="AA239" s="168"/>
      <c r="AB239" s="150">
        <f>_xll.BDH(C239,$AB$10,$D$1,$D$1)</f>
        <v>6800</v>
      </c>
      <c r="AC239" s="148">
        <f t="shared" si="135"/>
        <v>20</v>
      </c>
      <c r="AD239" s="137">
        <f t="shared" si="136"/>
        <v>0.29411764705882354</v>
      </c>
      <c r="AE239" s="136">
        <v>0</v>
      </c>
      <c r="AF239" s="138">
        <f>IF(D239 = D804,1,_xll.BDP(K239,$AF$10)*L239)</f>
        <v>130.12</v>
      </c>
      <c r="AG239" s="160">
        <f>AC239*AE239*V239/AF239 / AI740</f>
        <v>0</v>
      </c>
      <c r="AH239" s="160">
        <f>AC239*AE239*V239/AF239 / AI804</f>
        <v>0</v>
      </c>
      <c r="AI239" s="171"/>
      <c r="AJ239" s="162"/>
      <c r="AK239" s="144"/>
    </row>
    <row r="240" spans="1:37" s="40" customFormat="1" ht="12" customHeight="1" x14ac:dyDescent="0.2">
      <c r="B240" s="45">
        <v>27327</v>
      </c>
      <c r="C240" s="116" t="s">
        <v>847</v>
      </c>
      <c r="D240" s="40" t="str">
        <f>_xll.BDP(C240,$D$10)</f>
        <v>JPY</v>
      </c>
      <c r="E240" s="40" t="s">
        <v>896</v>
      </c>
      <c r="F240" s="61">
        <f>_xll.BDP(C240,$F$10)</f>
        <v>2324</v>
      </c>
      <c r="G240" s="61">
        <f>_xll.BDP(C240,$G$10)</f>
        <v>2228</v>
      </c>
      <c r="H240" s="62">
        <f t="shared" si="126"/>
        <v>-96</v>
      </c>
      <c r="I240" s="69">
        <f t="shared" si="127"/>
        <v>-4.1308089500860588</v>
      </c>
      <c r="J240" s="23">
        <v>0</v>
      </c>
      <c r="K240" s="45" t="str">
        <f>CONCATENATE(D804,D240, " Curncy")</f>
        <v>EURJPY Curncy</v>
      </c>
      <c r="L240" s="45">
        <f>IF(D240 = D804,1,_xll.BDP(K240,$L$10))</f>
        <v>1</v>
      </c>
      <c r="M240" s="63">
        <f>IF(D240 = D804,1,_xll.BDP(K240,$M$10)*L240)</f>
        <v>129.72999999999999</v>
      </c>
      <c r="N240" s="265">
        <f t="shared" si="128"/>
        <v>0</v>
      </c>
      <c r="O240" s="133">
        <f>N240 / AA740</f>
        <v>0</v>
      </c>
      <c r="P240" s="275">
        <f>N240 / AA804</f>
        <v>0</v>
      </c>
      <c r="Q240" s="64">
        <f t="shared" si="129"/>
        <v>0</v>
      </c>
      <c r="R240" s="10">
        <f>Q240 / AA740*100</f>
        <v>0</v>
      </c>
      <c r="S240" s="10">
        <f>Q240 / AA804*100</f>
        <v>0</v>
      </c>
      <c r="T240" s="288">
        <f t="shared" si="130"/>
        <v>0</v>
      </c>
      <c r="U240" s="127">
        <f t="shared" si="131"/>
        <v>0</v>
      </c>
      <c r="V240" s="30">
        <f t="shared" si="132"/>
        <v>1</v>
      </c>
      <c r="W240" s="40">
        <v>0</v>
      </c>
      <c r="X240" s="40">
        <v>1</v>
      </c>
      <c r="Y240" s="119">
        <f t="shared" si="133"/>
        <v>0</v>
      </c>
      <c r="Z240" s="119">
        <f t="shared" si="134"/>
        <v>0</v>
      </c>
      <c r="AA240" s="168"/>
      <c r="AB240" s="150">
        <f>_xll.BDH(C240,$AB$10,$D$1,$D$1)</f>
        <v>2310</v>
      </c>
      <c r="AC240" s="148">
        <f t="shared" si="135"/>
        <v>14</v>
      </c>
      <c r="AD240" s="137">
        <f t="shared" si="136"/>
        <v>0.60606060606060608</v>
      </c>
      <c r="AE240" s="136">
        <v>0</v>
      </c>
      <c r="AF240" s="138">
        <f>IF(D240 = D804,1,_xll.BDP(K240,$AF$10)*L240)</f>
        <v>130.12</v>
      </c>
      <c r="AG240" s="160">
        <f>AC240*AE240*V240/AF240 / AI740</f>
        <v>0</v>
      </c>
      <c r="AH240" s="160">
        <f>AC240*AE240*V240/AF240 / AI804</f>
        <v>0</v>
      </c>
      <c r="AI240" s="171"/>
      <c r="AJ240" s="162"/>
      <c r="AK240" s="144"/>
    </row>
    <row r="241" spans="2:37" s="40" customFormat="1" ht="12" customHeight="1" x14ac:dyDescent="0.2">
      <c r="B241" s="45">
        <v>20313</v>
      </c>
      <c r="C241" s="116" t="s">
        <v>848</v>
      </c>
      <c r="D241" s="40" t="str">
        <f>_xll.BDP(C241,$D$10)</f>
        <v>JPY</v>
      </c>
      <c r="E241" s="40" t="s">
        <v>897</v>
      </c>
      <c r="F241" s="61">
        <f>_xll.BDP(C241,$F$10)</f>
        <v>1324</v>
      </c>
      <c r="G241" s="61">
        <f>_xll.BDP(C241,$G$10)</f>
        <v>1252</v>
      </c>
      <c r="H241" s="62">
        <f t="shared" si="126"/>
        <v>-72</v>
      </c>
      <c r="I241" s="69">
        <f t="shared" si="127"/>
        <v>-5.4380664652567976</v>
      </c>
      <c r="J241" s="23">
        <v>0</v>
      </c>
      <c r="K241" s="45" t="str">
        <f>CONCATENATE(D804,D241, " Curncy")</f>
        <v>EURJPY Curncy</v>
      </c>
      <c r="L241" s="45">
        <f>IF(D241 = D804,1,_xll.BDP(K241,$L$10))</f>
        <v>1</v>
      </c>
      <c r="M241" s="63">
        <f>IF(D241 = D804,1,_xll.BDP(K241,$M$10)*L241)</f>
        <v>129.72999999999999</v>
      </c>
      <c r="N241" s="265">
        <f t="shared" si="128"/>
        <v>0</v>
      </c>
      <c r="O241" s="133">
        <f>N241 / AA740</f>
        <v>0</v>
      </c>
      <c r="P241" s="275">
        <f>N241 / AA804</f>
        <v>0</v>
      </c>
      <c r="Q241" s="64">
        <f t="shared" si="129"/>
        <v>0</v>
      </c>
      <c r="R241" s="10">
        <f>Q241 / AA740*100</f>
        <v>0</v>
      </c>
      <c r="S241" s="10">
        <f>Q241 / AA804*100</f>
        <v>0</v>
      </c>
      <c r="T241" s="288">
        <f t="shared" si="130"/>
        <v>0</v>
      </c>
      <c r="U241" s="127">
        <f t="shared" si="131"/>
        <v>0</v>
      </c>
      <c r="V241" s="30">
        <f t="shared" si="132"/>
        <v>1</v>
      </c>
      <c r="W241" s="40">
        <v>0</v>
      </c>
      <c r="X241" s="40">
        <v>1</v>
      </c>
      <c r="Y241" s="119">
        <f t="shared" si="133"/>
        <v>0</v>
      </c>
      <c r="Z241" s="119">
        <f t="shared" si="134"/>
        <v>0</v>
      </c>
      <c r="AA241" s="168"/>
      <c r="AB241" s="150">
        <f>_xll.BDH(C241,$AB$10,$D$1,$D$1)</f>
        <v>1354</v>
      </c>
      <c r="AC241" s="148">
        <f t="shared" si="135"/>
        <v>-30</v>
      </c>
      <c r="AD241" s="137">
        <f t="shared" si="136"/>
        <v>-2.2156573116691285</v>
      </c>
      <c r="AE241" s="136">
        <v>0</v>
      </c>
      <c r="AF241" s="138">
        <f>IF(D241 = D804,1,_xll.BDP(K241,$AF$10)*L241)</f>
        <v>130.12</v>
      </c>
      <c r="AG241" s="160">
        <f>AC241*AE241*V241/AF241 / AI740</f>
        <v>0</v>
      </c>
      <c r="AH241" s="160">
        <f>AC241*AE241*V241/AF241 / AI804</f>
        <v>0</v>
      </c>
      <c r="AI241" s="171"/>
      <c r="AJ241" s="162"/>
      <c r="AK241" s="144"/>
    </row>
    <row r="242" spans="2:37" s="40" customFormat="1" x14ac:dyDescent="0.2">
      <c r="B242" s="45">
        <v>1595</v>
      </c>
      <c r="C242" s="116" t="s">
        <v>172</v>
      </c>
      <c r="D242" s="40" t="str">
        <f>_xll.BDP(C242,$D$10)</f>
        <v>JPY</v>
      </c>
      <c r="E242" s="40" t="s">
        <v>412</v>
      </c>
      <c r="F242" s="61">
        <f>_xll.BDP(C242,$F$10)</f>
        <v>2025</v>
      </c>
      <c r="G242" s="61">
        <f>_xll.BDP(C242,$G$10)</f>
        <v>1868</v>
      </c>
      <c r="H242" s="62">
        <f t="shared" si="126"/>
        <v>-157</v>
      </c>
      <c r="I242" s="69">
        <f t="shared" si="127"/>
        <v>-7.7530864197530853</v>
      </c>
      <c r="J242" s="23">
        <v>29600</v>
      </c>
      <c r="K242" s="45" t="str">
        <f>CONCATENATE(D804,D242, " Curncy")</f>
        <v>EURJPY Curncy</v>
      </c>
      <c r="L242" s="45">
        <f>IF(D242 = D804,1,_xll.BDP(K242,$L$10))</f>
        <v>1</v>
      </c>
      <c r="M242" s="63">
        <f>IF(D242 = D804,1,_xll.BDP(K242,$M$10)*L242)</f>
        <v>129.72999999999999</v>
      </c>
      <c r="N242" s="265">
        <f t="shared" si="128"/>
        <v>-35822.092037308255</v>
      </c>
      <c r="O242" s="133">
        <f>N242 / AA740</f>
        <v>-2.3132768529779903E-4</v>
      </c>
      <c r="P242" s="275">
        <f>N242 / AA804</f>
        <v>-2.1288610322307163E-4</v>
      </c>
      <c r="Q242" s="64">
        <f t="shared" si="129"/>
        <v>426214.44538657216</v>
      </c>
      <c r="R242" s="10">
        <f>Q242 / AA740*100</f>
        <v>0.27523574276196733</v>
      </c>
      <c r="S242" s="10">
        <f>Q242 / AA804*100</f>
        <v>0.25329378396222796</v>
      </c>
      <c r="T242" s="288">
        <f t="shared" si="130"/>
        <v>0</v>
      </c>
      <c r="U242" s="127">
        <f t="shared" si="131"/>
        <v>0.27523574276196733</v>
      </c>
      <c r="V242" s="30">
        <f t="shared" si="132"/>
        <v>1</v>
      </c>
      <c r="W242" s="40">
        <v>0</v>
      </c>
      <c r="X242" s="40">
        <v>1</v>
      </c>
      <c r="Y242" s="119">
        <f t="shared" si="133"/>
        <v>0</v>
      </c>
      <c r="Z242" s="119">
        <f t="shared" si="134"/>
        <v>0</v>
      </c>
      <c r="AA242" s="168"/>
      <c r="AB242" s="150">
        <f>_xll.BDH(C242,$AB$10,$D$1,$D$1)</f>
        <v>1731</v>
      </c>
      <c r="AC242" s="148">
        <f t="shared" si="135"/>
        <v>294</v>
      </c>
      <c r="AD242" s="137">
        <f t="shared" si="136"/>
        <v>16.984402079722706</v>
      </c>
      <c r="AE242" s="136">
        <v>29600</v>
      </c>
      <c r="AF242" s="138">
        <f>IF(D242 = D804,1,_xll.BDP(K242,$AF$10)*L242)</f>
        <v>130.12</v>
      </c>
      <c r="AG242" s="160">
        <f>AC242*AE242*V242/AF242 / AI740</f>
        <v>4.329466463103862E-4</v>
      </c>
      <c r="AH242" s="160">
        <f>AC242*AE242*V242/AF242 / AI804</f>
        <v>3.9829788095287682E-4</v>
      </c>
      <c r="AI242" s="171"/>
      <c r="AJ242" s="162"/>
      <c r="AK242" s="144"/>
    </row>
    <row r="243" spans="2:37" s="40" customFormat="1" ht="12" customHeight="1" x14ac:dyDescent="0.2">
      <c r="B243" s="45">
        <v>24432</v>
      </c>
      <c r="C243" s="40" t="s">
        <v>853</v>
      </c>
      <c r="D243" s="40" t="str">
        <f>_xll.BDP(C243,$D$10)</f>
        <v>JPY</v>
      </c>
      <c r="E243" s="40" t="s">
        <v>899</v>
      </c>
      <c r="F243" s="61">
        <f>_xll.BDP(C243,$F$10)</f>
        <v>6580</v>
      </c>
      <c r="G243" s="61">
        <f>_xll.BDP(C243,$G$10)</f>
        <v>6090</v>
      </c>
      <c r="H243" s="62">
        <f t="shared" si="126"/>
        <v>-490</v>
      </c>
      <c r="I243" s="69">
        <f t="shared" si="127"/>
        <v>-7.4468085106382977</v>
      </c>
      <c r="J243" s="23">
        <v>0</v>
      </c>
      <c r="K243" s="45" t="str">
        <f>CONCATENATE(D804,D243, " Curncy")</f>
        <v>EURJPY Curncy</v>
      </c>
      <c r="L243" s="45">
        <f>IF(D243 = D804,1,_xll.BDP(K243,$L$10))</f>
        <v>1</v>
      </c>
      <c r="M243" s="63">
        <f>IF(D243 = D804,1,_xll.BDP(K243,$M$10)*L243)</f>
        <v>129.72999999999999</v>
      </c>
      <c r="N243" s="265">
        <f t="shared" si="128"/>
        <v>0</v>
      </c>
      <c r="O243" s="133">
        <f>N243 / AA740</f>
        <v>0</v>
      </c>
      <c r="P243" s="275">
        <f>N243 / AA804</f>
        <v>0</v>
      </c>
      <c r="Q243" s="64">
        <f t="shared" si="129"/>
        <v>0</v>
      </c>
      <c r="R243" s="10">
        <f>Q243 / AA740*100</f>
        <v>0</v>
      </c>
      <c r="S243" s="10">
        <f>Q243 / AA804*100</f>
        <v>0</v>
      </c>
      <c r="T243" s="288">
        <f t="shared" si="130"/>
        <v>0</v>
      </c>
      <c r="U243" s="127">
        <f t="shared" si="131"/>
        <v>0</v>
      </c>
      <c r="V243" s="30">
        <f t="shared" si="132"/>
        <v>1</v>
      </c>
      <c r="W243" s="40">
        <v>0</v>
      </c>
      <c r="X243" s="40">
        <v>1</v>
      </c>
      <c r="Y243" s="119">
        <f t="shared" si="133"/>
        <v>0</v>
      </c>
      <c r="Z243" s="119">
        <f t="shared" si="134"/>
        <v>0</v>
      </c>
      <c r="AA243" s="168"/>
      <c r="AB243" s="150">
        <f>_xll.BDH(C243,$AB$10,$D$1,$D$1)</f>
        <v>6300</v>
      </c>
      <c r="AC243" s="148">
        <f t="shared" si="135"/>
        <v>280</v>
      </c>
      <c r="AD243" s="137">
        <f t="shared" si="136"/>
        <v>4.4444444444444446</v>
      </c>
      <c r="AE243" s="136">
        <v>0</v>
      </c>
      <c r="AF243" s="138">
        <f>IF(D243 = D804,1,_xll.BDP(K243,$AF$10)*L243)</f>
        <v>130.12</v>
      </c>
      <c r="AG243" s="160">
        <f>AC243*AE243*V243/AF243 / AI740</f>
        <v>0</v>
      </c>
      <c r="AH243" s="160">
        <f>AC243*AE243*V243/AF243 / AI804</f>
        <v>0</v>
      </c>
      <c r="AI243" s="171"/>
      <c r="AJ243" s="162"/>
      <c r="AK243" s="144"/>
    </row>
    <row r="244" spans="2:37" s="40" customFormat="1" ht="12" customHeight="1" x14ac:dyDescent="0.2">
      <c r="B244" s="45">
        <v>3122</v>
      </c>
      <c r="C244" s="40" t="s">
        <v>854</v>
      </c>
      <c r="D244" s="40" t="str">
        <f>_xll.BDP(C244,$D$10)</f>
        <v>JPY</v>
      </c>
      <c r="E244" s="40" t="s">
        <v>900</v>
      </c>
      <c r="F244" s="61">
        <f>_xll.BDP(C244,$F$10)</f>
        <v>2021.5</v>
      </c>
      <c r="G244" s="61">
        <f>_xll.BDP(C244,$G$10)</f>
        <v>1956</v>
      </c>
      <c r="H244" s="62">
        <f t="shared" si="126"/>
        <v>-65.5</v>
      </c>
      <c r="I244" s="69">
        <f t="shared" si="127"/>
        <v>-3.2401681919366805</v>
      </c>
      <c r="J244" s="23">
        <v>0</v>
      </c>
      <c r="K244" s="45" t="str">
        <f>CONCATENATE(D804,D244, " Curncy")</f>
        <v>EURJPY Curncy</v>
      </c>
      <c r="L244" s="45">
        <f>IF(D244 = D804,1,_xll.BDP(K244,$L$10))</f>
        <v>1</v>
      </c>
      <c r="M244" s="63">
        <f>IF(D244 = D804,1,_xll.BDP(K244,$M$10)*L244)</f>
        <v>129.72999999999999</v>
      </c>
      <c r="N244" s="265">
        <f t="shared" si="128"/>
        <v>0</v>
      </c>
      <c r="O244" s="133">
        <f>N244 / AA740</f>
        <v>0</v>
      </c>
      <c r="P244" s="275">
        <f>N244 / AA804</f>
        <v>0</v>
      </c>
      <c r="Q244" s="64">
        <f t="shared" si="129"/>
        <v>0</v>
      </c>
      <c r="R244" s="10">
        <f>Q244 / AA740*100</f>
        <v>0</v>
      </c>
      <c r="S244" s="10">
        <f>Q244 / AA804*100</f>
        <v>0</v>
      </c>
      <c r="T244" s="288">
        <f t="shared" si="130"/>
        <v>0</v>
      </c>
      <c r="U244" s="127">
        <f t="shared" si="131"/>
        <v>0</v>
      </c>
      <c r="V244" s="30">
        <f t="shared" si="132"/>
        <v>1</v>
      </c>
      <c r="W244" s="40">
        <v>0</v>
      </c>
      <c r="X244" s="40">
        <v>1</v>
      </c>
      <c r="Y244" s="119">
        <f t="shared" si="133"/>
        <v>0</v>
      </c>
      <c r="Z244" s="119">
        <f t="shared" si="134"/>
        <v>0</v>
      </c>
      <c r="AA244" s="168"/>
      <c r="AB244" s="150">
        <f>_xll.BDH(C244,$AB$10,$D$1,$D$1)</f>
        <v>2004</v>
      </c>
      <c r="AC244" s="148">
        <f t="shared" si="135"/>
        <v>17.5</v>
      </c>
      <c r="AD244" s="137">
        <f t="shared" si="136"/>
        <v>0.87325349301397204</v>
      </c>
      <c r="AE244" s="136">
        <v>0</v>
      </c>
      <c r="AF244" s="138">
        <f>IF(D244 = D804,1,_xll.BDP(K244,$AF$10)*L244)</f>
        <v>130.12</v>
      </c>
      <c r="AG244" s="160">
        <f>AC244*AE244*V244/AF244 / AI740</f>
        <v>0</v>
      </c>
      <c r="AH244" s="160">
        <f>AC244*AE244*V244/AF244 / AI804</f>
        <v>0</v>
      </c>
      <c r="AI244" s="171"/>
      <c r="AJ244" s="162"/>
      <c r="AK244" s="144"/>
    </row>
    <row r="245" spans="2:37" s="40" customFormat="1" ht="12" customHeight="1" x14ac:dyDescent="0.2">
      <c r="B245" s="45">
        <v>18673</v>
      </c>
      <c r="C245" s="40" t="s">
        <v>855</v>
      </c>
      <c r="D245" s="40" t="str">
        <f>_xll.BDP(C245,$D$10)</f>
        <v>JPY</v>
      </c>
      <c r="E245" s="40" t="s">
        <v>901</v>
      </c>
      <c r="F245" s="61">
        <f>_xll.BDP(C245,$F$10)</f>
        <v>1985</v>
      </c>
      <c r="G245" s="61">
        <f>_xll.BDP(C245,$G$10)</f>
        <v>1866</v>
      </c>
      <c r="H245" s="62">
        <f t="shared" si="126"/>
        <v>-119</v>
      </c>
      <c r="I245" s="69">
        <f t="shared" si="127"/>
        <v>-5.9949622166246854</v>
      </c>
      <c r="J245" s="23">
        <v>0</v>
      </c>
      <c r="K245" s="45" t="str">
        <f>CONCATENATE(D804,D245, " Curncy")</f>
        <v>EURJPY Curncy</v>
      </c>
      <c r="L245" s="45">
        <f>IF(D245 = D804,1,_xll.BDP(K245,$L$10))</f>
        <v>1</v>
      </c>
      <c r="M245" s="63">
        <f>IF(D245 = D804,1,_xll.BDP(K245,$M$10)*L245)</f>
        <v>129.72999999999999</v>
      </c>
      <c r="N245" s="265">
        <f t="shared" si="128"/>
        <v>0</v>
      </c>
      <c r="O245" s="133">
        <f>N245 / AA740</f>
        <v>0</v>
      </c>
      <c r="P245" s="275">
        <f>N245 / AA804</f>
        <v>0</v>
      </c>
      <c r="Q245" s="64">
        <f t="shared" si="129"/>
        <v>0</v>
      </c>
      <c r="R245" s="10">
        <f>Q245 / AA740*100</f>
        <v>0</v>
      </c>
      <c r="S245" s="10">
        <f>Q245 / AA804*100</f>
        <v>0</v>
      </c>
      <c r="T245" s="288">
        <f t="shared" si="130"/>
        <v>0</v>
      </c>
      <c r="U245" s="127">
        <f t="shared" si="131"/>
        <v>0</v>
      </c>
      <c r="V245" s="30">
        <f t="shared" si="132"/>
        <v>1</v>
      </c>
      <c r="W245" s="40">
        <v>0</v>
      </c>
      <c r="X245" s="40">
        <v>1</v>
      </c>
      <c r="Y245" s="119">
        <f t="shared" si="133"/>
        <v>0</v>
      </c>
      <c r="Z245" s="119">
        <f t="shared" si="134"/>
        <v>0</v>
      </c>
      <c r="AA245" s="168"/>
      <c r="AB245" s="150">
        <f>_xll.BDH(C245,$AB$10,$D$1,$D$1)</f>
        <v>1941</v>
      </c>
      <c r="AC245" s="148">
        <f t="shared" si="135"/>
        <v>44</v>
      </c>
      <c r="AD245" s="137">
        <f t="shared" si="136"/>
        <v>2.2668727460072131</v>
      </c>
      <c r="AE245" s="136">
        <v>0</v>
      </c>
      <c r="AF245" s="138">
        <f>IF(D245 = D804,1,_xll.BDP(K245,$AF$10)*L245)</f>
        <v>130.12</v>
      </c>
      <c r="AG245" s="160">
        <f>AC245*AE245*V245/AF245 / AI740</f>
        <v>0</v>
      </c>
      <c r="AH245" s="160">
        <f>AC245*AE245*V245/AF245 / AI804</f>
        <v>0</v>
      </c>
      <c r="AI245" s="171"/>
      <c r="AJ245" s="162"/>
      <c r="AK245" s="144"/>
    </row>
    <row r="246" spans="2:37" s="40" customFormat="1" ht="12" customHeight="1" x14ac:dyDescent="0.2">
      <c r="B246" s="45">
        <v>490</v>
      </c>
      <c r="C246" s="40" t="s">
        <v>856</v>
      </c>
      <c r="D246" s="40" t="str">
        <f>_xll.BDP(C246,$D$10)</f>
        <v>JPY</v>
      </c>
      <c r="E246" s="40" t="s">
        <v>902</v>
      </c>
      <c r="F246" s="61">
        <f>_xll.BDP(C246,$F$10)</f>
        <v>1231</v>
      </c>
      <c r="G246" s="61">
        <f>_xll.BDP(C246,$G$10)</f>
        <v>1200</v>
      </c>
      <c r="H246" s="62">
        <f t="shared" si="126"/>
        <v>-31</v>
      </c>
      <c r="I246" s="69">
        <f t="shared" si="127"/>
        <v>-2.518277822908205</v>
      </c>
      <c r="J246" s="23">
        <v>0</v>
      </c>
      <c r="K246" s="45" t="str">
        <f>CONCATENATE(D804,D246, " Curncy")</f>
        <v>EURJPY Curncy</v>
      </c>
      <c r="L246" s="45">
        <f>IF(D246 = D804,1,_xll.BDP(K246,$L$10))</f>
        <v>1</v>
      </c>
      <c r="M246" s="63">
        <f>IF(D246 = D804,1,_xll.BDP(K246,$M$10)*L246)</f>
        <v>129.72999999999999</v>
      </c>
      <c r="N246" s="265">
        <f t="shared" si="128"/>
        <v>0</v>
      </c>
      <c r="O246" s="133">
        <f>N246 / AA740</f>
        <v>0</v>
      </c>
      <c r="P246" s="275">
        <f>N246 / AA804</f>
        <v>0</v>
      </c>
      <c r="Q246" s="64">
        <f t="shared" si="129"/>
        <v>0</v>
      </c>
      <c r="R246" s="10">
        <f>Q246 / AA740*100</f>
        <v>0</v>
      </c>
      <c r="S246" s="10">
        <f>Q246 / AA804*100</f>
        <v>0</v>
      </c>
      <c r="T246" s="288">
        <f t="shared" si="130"/>
        <v>0</v>
      </c>
      <c r="U246" s="127">
        <f t="shared" si="131"/>
        <v>0</v>
      </c>
      <c r="V246" s="30">
        <f t="shared" si="132"/>
        <v>1</v>
      </c>
      <c r="W246" s="40">
        <v>0</v>
      </c>
      <c r="X246" s="40">
        <v>1</v>
      </c>
      <c r="Y246" s="119">
        <f t="shared" si="133"/>
        <v>0</v>
      </c>
      <c r="Z246" s="119">
        <f t="shared" si="134"/>
        <v>0</v>
      </c>
      <c r="AA246" s="168"/>
      <c r="AB246" s="150">
        <f>_xll.BDH(C246,$AB$10,$D$1,$D$1)</f>
        <v>1290</v>
      </c>
      <c r="AC246" s="148">
        <f t="shared" si="135"/>
        <v>-59</v>
      </c>
      <c r="AD246" s="137">
        <f t="shared" si="136"/>
        <v>-4.5736434108527133</v>
      </c>
      <c r="AE246" s="136">
        <v>0</v>
      </c>
      <c r="AF246" s="138">
        <f>IF(D246 = D804,1,_xll.BDP(K246,$AF$10)*L246)</f>
        <v>130.12</v>
      </c>
      <c r="AG246" s="160">
        <f>AC246*AE246*V246/AF246 / AI740</f>
        <v>0</v>
      </c>
      <c r="AH246" s="160">
        <f>AC246*AE246*V246/AF246 / AI804</f>
        <v>0</v>
      </c>
      <c r="AI246" s="171"/>
      <c r="AJ246" s="162"/>
      <c r="AK246" s="144"/>
    </row>
    <row r="247" spans="2:37" s="40" customFormat="1" ht="12" customHeight="1" x14ac:dyDescent="0.2">
      <c r="B247" s="45">
        <v>3117</v>
      </c>
      <c r="C247" s="40" t="s">
        <v>857</v>
      </c>
      <c r="D247" s="40" t="str">
        <f>_xll.BDP(C247,$D$10)</f>
        <v>JPY</v>
      </c>
      <c r="E247" s="40" t="s">
        <v>903</v>
      </c>
      <c r="F247" s="61">
        <f>_xll.BDP(C247,$F$10)</f>
        <v>26865</v>
      </c>
      <c r="G247" s="61">
        <f>_xll.BDP(C247,$G$10)</f>
        <v>25695</v>
      </c>
      <c r="H247" s="62">
        <f t="shared" si="126"/>
        <v>-1170</v>
      </c>
      <c r="I247" s="69">
        <f t="shared" si="127"/>
        <v>-4.3551088777219427</v>
      </c>
      <c r="J247" s="23">
        <v>0</v>
      </c>
      <c r="K247" s="45" t="str">
        <f>CONCATENATE(D804,D247, " Curncy")</f>
        <v>EURJPY Curncy</v>
      </c>
      <c r="L247" s="45">
        <f>IF(D247 = D804,1,_xll.BDP(K247,$L$10))</f>
        <v>1</v>
      </c>
      <c r="M247" s="63">
        <f>IF(D247 = D804,1,_xll.BDP(K247,$M$10)*L247)</f>
        <v>129.72999999999999</v>
      </c>
      <c r="N247" s="265">
        <f t="shared" si="128"/>
        <v>0</v>
      </c>
      <c r="O247" s="133">
        <f>N247 / AA740</f>
        <v>0</v>
      </c>
      <c r="P247" s="275">
        <f>N247 / AA804</f>
        <v>0</v>
      </c>
      <c r="Q247" s="64">
        <f t="shared" si="129"/>
        <v>0</v>
      </c>
      <c r="R247" s="10">
        <f>Q247 / AA740*100</f>
        <v>0</v>
      </c>
      <c r="S247" s="10">
        <f>Q247 / AA804*100</f>
        <v>0</v>
      </c>
      <c r="T247" s="288">
        <f t="shared" si="130"/>
        <v>0</v>
      </c>
      <c r="U247" s="127">
        <f t="shared" si="131"/>
        <v>0</v>
      </c>
      <c r="V247" s="30">
        <f t="shared" si="132"/>
        <v>1</v>
      </c>
      <c r="W247" s="40">
        <v>0</v>
      </c>
      <c r="X247" s="40">
        <v>1</v>
      </c>
      <c r="Y247" s="119">
        <f t="shared" si="133"/>
        <v>0</v>
      </c>
      <c r="Z247" s="119">
        <f t="shared" si="134"/>
        <v>0</v>
      </c>
      <c r="AA247" s="168"/>
      <c r="AB247" s="150">
        <f>_xll.BDH(C247,$AB$10,$D$1,$D$1)</f>
        <v>26140</v>
      </c>
      <c r="AC247" s="148">
        <f t="shared" si="135"/>
        <v>725</v>
      </c>
      <c r="AD247" s="137">
        <f t="shared" si="136"/>
        <v>2.7735271614384085</v>
      </c>
      <c r="AE247" s="136">
        <v>0</v>
      </c>
      <c r="AF247" s="138">
        <f>IF(D247 = D804,1,_xll.BDP(K247,$AF$10)*L247)</f>
        <v>130.12</v>
      </c>
      <c r="AG247" s="160">
        <f>AC247*AE247*V247/AF247 / AI740</f>
        <v>0</v>
      </c>
      <c r="AH247" s="160">
        <f>AC247*AE247*V247/AF247 / AI804</f>
        <v>0</v>
      </c>
      <c r="AI247" s="171"/>
      <c r="AJ247" s="162"/>
      <c r="AK247" s="144"/>
    </row>
    <row r="248" spans="2:37" s="40" customFormat="1" ht="12" customHeight="1" x14ac:dyDescent="0.2">
      <c r="B248" s="45">
        <v>27960</v>
      </c>
      <c r="C248" s="40" t="s">
        <v>858</v>
      </c>
      <c r="D248" s="40" t="str">
        <f>_xll.BDP(C248,$D$10)</f>
        <v>JPY</v>
      </c>
      <c r="E248" s="40" t="s">
        <v>1407</v>
      </c>
      <c r="F248" s="61">
        <f>_xll.BDP(C248,$F$10)</f>
        <v>2231</v>
      </c>
      <c r="G248" s="61">
        <f>_xll.BDP(C248,$G$10)</f>
        <v>2187</v>
      </c>
      <c r="H248" s="62">
        <f t="shared" si="126"/>
        <v>-44</v>
      </c>
      <c r="I248" s="69">
        <f t="shared" si="127"/>
        <v>-1.9722097714029583</v>
      </c>
      <c r="J248" s="23">
        <v>0</v>
      </c>
      <c r="K248" s="45" t="str">
        <f>CONCATENATE(D804,D248, " Curncy")</f>
        <v>EURJPY Curncy</v>
      </c>
      <c r="L248" s="45">
        <f>IF(D248 = D804,1,_xll.BDP(K248,$L$10))</f>
        <v>1</v>
      </c>
      <c r="M248" s="63">
        <f>IF(D248 = D804,1,_xll.BDP(K248,$M$10)*L248)</f>
        <v>129.72999999999999</v>
      </c>
      <c r="N248" s="265">
        <f t="shared" si="128"/>
        <v>0</v>
      </c>
      <c r="O248" s="133">
        <f>N248 / AA740</f>
        <v>0</v>
      </c>
      <c r="P248" s="275">
        <f>N248 / AA804</f>
        <v>0</v>
      </c>
      <c r="Q248" s="64">
        <f t="shared" si="129"/>
        <v>0</v>
      </c>
      <c r="R248" s="10">
        <f>Q248 / AA740*100</f>
        <v>0</v>
      </c>
      <c r="S248" s="10">
        <f>Q248 / AA804*100</f>
        <v>0</v>
      </c>
      <c r="T248" s="288">
        <f t="shared" si="130"/>
        <v>0</v>
      </c>
      <c r="U248" s="127">
        <f t="shared" si="131"/>
        <v>0</v>
      </c>
      <c r="V248" s="30">
        <f t="shared" si="132"/>
        <v>1</v>
      </c>
      <c r="W248" s="40">
        <v>0</v>
      </c>
      <c r="X248" s="40">
        <v>1</v>
      </c>
      <c r="Y248" s="119">
        <f t="shared" si="133"/>
        <v>0</v>
      </c>
      <c r="Z248" s="119">
        <f t="shared" si="134"/>
        <v>0</v>
      </c>
      <c r="AA248" s="168"/>
      <c r="AB248" s="150">
        <f>_xll.BDH(C248,$AB$10,$D$1,$D$1)</f>
        <v>2131</v>
      </c>
      <c r="AC248" s="148">
        <f t="shared" si="135"/>
        <v>100</v>
      </c>
      <c r="AD248" s="137">
        <f t="shared" si="136"/>
        <v>4.6926325668700137</v>
      </c>
      <c r="AE248" s="136">
        <v>0</v>
      </c>
      <c r="AF248" s="138">
        <f>IF(D248 = D804,1,_xll.BDP(K248,$AF$10)*L248)</f>
        <v>130.12</v>
      </c>
      <c r="AG248" s="160">
        <f>AC248*AE248*V248/AF248 / AI740</f>
        <v>0</v>
      </c>
      <c r="AH248" s="160">
        <f>AC248*AE248*V248/AF248 / AI804</f>
        <v>0</v>
      </c>
      <c r="AI248" s="171"/>
      <c r="AJ248" s="162"/>
      <c r="AK248" s="144"/>
    </row>
    <row r="249" spans="2:37" s="40" customFormat="1" ht="12" customHeight="1" x14ac:dyDescent="0.2">
      <c r="B249" s="45">
        <v>560</v>
      </c>
      <c r="C249" s="40" t="s">
        <v>859</v>
      </c>
      <c r="D249" s="40" t="str">
        <f>_xll.BDP(C249,$D$10)</f>
        <v>JPY</v>
      </c>
      <c r="E249" s="40" t="s">
        <v>904</v>
      </c>
      <c r="F249" s="61">
        <f>_xll.BDP(C249,$F$10)</f>
        <v>1627</v>
      </c>
      <c r="G249" s="61">
        <f>_xll.BDP(C249,$G$10)</f>
        <v>1565</v>
      </c>
      <c r="H249" s="62">
        <f t="shared" si="126"/>
        <v>-62</v>
      </c>
      <c r="I249" s="69">
        <f t="shared" si="127"/>
        <v>-3.810694529809465</v>
      </c>
      <c r="J249" s="23">
        <v>0</v>
      </c>
      <c r="K249" s="45" t="str">
        <f>CONCATENATE(D804,D249, " Curncy")</f>
        <v>EURJPY Curncy</v>
      </c>
      <c r="L249" s="45">
        <f>IF(D249 = D804,1,_xll.BDP(K249,$L$10))</f>
        <v>1</v>
      </c>
      <c r="M249" s="63">
        <f>IF(D249 = D804,1,_xll.BDP(K249,$M$10)*L249)</f>
        <v>129.72999999999999</v>
      </c>
      <c r="N249" s="265">
        <f t="shared" si="128"/>
        <v>0</v>
      </c>
      <c r="O249" s="133">
        <f>N249 / AA740</f>
        <v>0</v>
      </c>
      <c r="P249" s="275">
        <f>N249 / AA804</f>
        <v>0</v>
      </c>
      <c r="Q249" s="64">
        <f t="shared" si="129"/>
        <v>0</v>
      </c>
      <c r="R249" s="10">
        <f>Q249 / AA740*100</f>
        <v>0</v>
      </c>
      <c r="S249" s="10">
        <f>Q249 / AA804*100</f>
        <v>0</v>
      </c>
      <c r="T249" s="288">
        <f t="shared" si="130"/>
        <v>0</v>
      </c>
      <c r="U249" s="127">
        <f t="shared" si="131"/>
        <v>0</v>
      </c>
      <c r="V249" s="30">
        <f t="shared" si="132"/>
        <v>1</v>
      </c>
      <c r="W249" s="40">
        <v>0</v>
      </c>
      <c r="X249" s="40">
        <v>1</v>
      </c>
      <c r="Y249" s="119">
        <f t="shared" si="133"/>
        <v>0</v>
      </c>
      <c r="Z249" s="119">
        <f t="shared" si="134"/>
        <v>0</v>
      </c>
      <c r="AA249" s="168"/>
      <c r="AB249" s="150">
        <f>_xll.BDH(C249,$AB$10,$D$1,$D$1)</f>
        <v>1528</v>
      </c>
      <c r="AC249" s="148">
        <f t="shared" si="135"/>
        <v>99</v>
      </c>
      <c r="AD249" s="137">
        <f t="shared" si="136"/>
        <v>6.4790575916230368</v>
      </c>
      <c r="AE249" s="136">
        <v>0</v>
      </c>
      <c r="AF249" s="138">
        <f>IF(D249 = D804,1,_xll.BDP(K249,$AF$10)*L249)</f>
        <v>130.12</v>
      </c>
      <c r="AG249" s="160">
        <f>AC249*AE249*V249/AF249 / AI740</f>
        <v>0</v>
      </c>
      <c r="AH249" s="160">
        <f>AC249*AE249*V249/AF249 / AI804</f>
        <v>0</v>
      </c>
      <c r="AI249" s="171"/>
      <c r="AJ249" s="162"/>
      <c r="AK249" s="144"/>
    </row>
    <row r="250" spans="2:37" s="40" customFormat="1" ht="12" customHeight="1" x14ac:dyDescent="0.2">
      <c r="B250" s="45">
        <v>25450</v>
      </c>
      <c r="C250" s="116" t="s">
        <v>861</v>
      </c>
      <c r="D250" s="40" t="str">
        <f>_xll.BDP(C250,$D$10)</f>
        <v>JPY</v>
      </c>
      <c r="E250" s="40" t="s">
        <v>906</v>
      </c>
      <c r="F250" s="61">
        <f>_xll.BDP(C250,$F$10)</f>
        <v>1191</v>
      </c>
      <c r="G250" s="61">
        <f>_xll.BDP(C250,$G$10)</f>
        <v>1143</v>
      </c>
      <c r="H250" s="62">
        <f t="shared" si="126"/>
        <v>-48</v>
      </c>
      <c r="I250" s="69">
        <f t="shared" si="127"/>
        <v>-4.0302267002518892</v>
      </c>
      <c r="J250" s="23">
        <v>0</v>
      </c>
      <c r="K250" s="45" t="str">
        <f>CONCATENATE(D804,D250, " Curncy")</f>
        <v>EURJPY Curncy</v>
      </c>
      <c r="L250" s="45">
        <f>IF(D250 = D804,1,_xll.BDP(K250,$L$10))</f>
        <v>1</v>
      </c>
      <c r="M250" s="63">
        <f>IF(D250 = D804,1,_xll.BDP(K250,$M$10)*L250)</f>
        <v>129.72999999999999</v>
      </c>
      <c r="N250" s="265">
        <f t="shared" si="128"/>
        <v>0</v>
      </c>
      <c r="O250" s="133">
        <f>N250 / AA740</f>
        <v>0</v>
      </c>
      <c r="P250" s="275">
        <f>N250 / AA804</f>
        <v>0</v>
      </c>
      <c r="Q250" s="64">
        <f t="shared" si="129"/>
        <v>0</v>
      </c>
      <c r="R250" s="10">
        <f>Q250 / AA740*100</f>
        <v>0</v>
      </c>
      <c r="S250" s="10">
        <f>Q250 / AA804*100</f>
        <v>0</v>
      </c>
      <c r="T250" s="288">
        <f t="shared" si="130"/>
        <v>0</v>
      </c>
      <c r="U250" s="127">
        <f t="shared" si="131"/>
        <v>0</v>
      </c>
      <c r="V250" s="30">
        <f t="shared" si="132"/>
        <v>1</v>
      </c>
      <c r="W250" s="40">
        <v>0</v>
      </c>
      <c r="X250" s="40">
        <v>1</v>
      </c>
      <c r="Y250" s="119">
        <f t="shared" si="133"/>
        <v>0</v>
      </c>
      <c r="Z250" s="119">
        <f t="shared" si="134"/>
        <v>0</v>
      </c>
      <c r="AA250" s="168"/>
      <c r="AB250" s="150">
        <f>_xll.BDH(C250,$AB$10,$D$1,$D$1)</f>
        <v>1209</v>
      </c>
      <c r="AC250" s="148">
        <f t="shared" si="135"/>
        <v>-18</v>
      </c>
      <c r="AD250" s="137">
        <f t="shared" si="136"/>
        <v>-1.4888337468982631</v>
      </c>
      <c r="AE250" s="136">
        <v>0</v>
      </c>
      <c r="AF250" s="138">
        <f>IF(D250 = D804,1,_xll.BDP(K250,$AF$10)*L250)</f>
        <v>130.12</v>
      </c>
      <c r="AG250" s="160">
        <f>AC250*AE250*V250/AF250 / AI740</f>
        <v>0</v>
      </c>
      <c r="AH250" s="160">
        <f>AC250*AE250*V250/AF250 / AI804</f>
        <v>0</v>
      </c>
      <c r="AI250" s="171"/>
      <c r="AJ250" s="162"/>
      <c r="AK250" s="144"/>
    </row>
    <row r="251" spans="2:37" s="40" customFormat="1" ht="12" customHeight="1" x14ac:dyDescent="0.2">
      <c r="B251" s="45">
        <v>20499</v>
      </c>
      <c r="C251" s="116" t="s">
        <v>862</v>
      </c>
      <c r="D251" s="40" t="str">
        <f>_xll.BDP(C251,$D$10)</f>
        <v>JPY</v>
      </c>
      <c r="E251" s="40" t="s">
        <v>907</v>
      </c>
      <c r="F251" s="61">
        <f>_xll.BDP(C251,$F$10)</f>
        <v>1625</v>
      </c>
      <c r="G251" s="61">
        <f>_xll.BDP(C251,$G$10)</f>
        <v>1544.5</v>
      </c>
      <c r="H251" s="62">
        <f t="shared" si="126"/>
        <v>-80.5</v>
      </c>
      <c r="I251" s="69">
        <f t="shared" si="127"/>
        <v>-4.953846153846154</v>
      </c>
      <c r="J251" s="23">
        <v>0</v>
      </c>
      <c r="K251" s="45" t="str">
        <f>CONCATENATE(D804,D251, " Curncy")</f>
        <v>EURJPY Curncy</v>
      </c>
      <c r="L251" s="45">
        <f>IF(D251 = D804,1,_xll.BDP(K251,$L$10))</f>
        <v>1</v>
      </c>
      <c r="M251" s="63">
        <f>IF(D251 = D804,1,_xll.BDP(K251,$M$10)*L251)</f>
        <v>129.72999999999999</v>
      </c>
      <c r="N251" s="265">
        <f t="shared" si="128"/>
        <v>0</v>
      </c>
      <c r="O251" s="133">
        <f>N251 / AA740</f>
        <v>0</v>
      </c>
      <c r="P251" s="275">
        <f>N251 / AA804</f>
        <v>0</v>
      </c>
      <c r="Q251" s="64">
        <f t="shared" si="129"/>
        <v>0</v>
      </c>
      <c r="R251" s="10">
        <f>Q251 / AA740*100</f>
        <v>0</v>
      </c>
      <c r="S251" s="10">
        <f>Q251 / AA804*100</f>
        <v>0</v>
      </c>
      <c r="T251" s="288">
        <f t="shared" si="130"/>
        <v>0</v>
      </c>
      <c r="U251" s="127">
        <f t="shared" si="131"/>
        <v>0</v>
      </c>
      <c r="V251" s="30">
        <f t="shared" si="132"/>
        <v>1</v>
      </c>
      <c r="W251" s="40">
        <v>0</v>
      </c>
      <c r="X251" s="40">
        <v>1</v>
      </c>
      <c r="Y251" s="119">
        <f t="shared" si="133"/>
        <v>0</v>
      </c>
      <c r="Z251" s="119">
        <f t="shared" si="134"/>
        <v>0</v>
      </c>
      <c r="AA251" s="168"/>
      <c r="AB251" s="150">
        <f>_xll.BDH(C251,$AB$10,$D$1,$D$1)</f>
        <v>1620.5</v>
      </c>
      <c r="AC251" s="148">
        <f t="shared" si="135"/>
        <v>4.5</v>
      </c>
      <c r="AD251" s="137">
        <f t="shared" si="136"/>
        <v>0.27769207034865778</v>
      </c>
      <c r="AE251" s="136">
        <v>0</v>
      </c>
      <c r="AF251" s="138">
        <f>IF(D251 = D804,1,_xll.BDP(K251,$AF$10)*L251)</f>
        <v>130.12</v>
      </c>
      <c r="AG251" s="160">
        <f>AC251*AE251*V251/AF251 / AI740</f>
        <v>0</v>
      </c>
      <c r="AH251" s="160">
        <f>AC251*AE251*V251/AF251 / AI804</f>
        <v>0</v>
      </c>
      <c r="AI251" s="171"/>
      <c r="AJ251" s="162"/>
      <c r="AK251" s="144"/>
    </row>
    <row r="252" spans="2:37" s="40" customFormat="1" x14ac:dyDescent="0.2">
      <c r="B252" s="45">
        <v>26549</v>
      </c>
      <c r="C252" s="116" t="s">
        <v>170</v>
      </c>
      <c r="D252" s="40" t="str">
        <f>_xll.BDP(C252,$D$10)</f>
        <v>JPY</v>
      </c>
      <c r="E252" s="40" t="s">
        <v>476</v>
      </c>
      <c r="F252" s="61">
        <f>_xll.BDP(C252,$F$10)</f>
        <v>205</v>
      </c>
      <c r="G252" s="61">
        <f>_xll.BDP(C252,$G$10)</f>
        <v>195</v>
      </c>
      <c r="H252" s="62">
        <f t="shared" si="126"/>
        <v>-10</v>
      </c>
      <c r="I252" s="69">
        <f t="shared" si="127"/>
        <v>-4.8780487804878048</v>
      </c>
      <c r="J252" s="23">
        <v>-900000</v>
      </c>
      <c r="K252" s="45" t="str">
        <f>CONCATENATE(D804,D252, " Curncy")</f>
        <v>EURJPY Curncy</v>
      </c>
      <c r="L252" s="45">
        <f>IF(D252 = D804,1,_xll.BDP(K252,$L$10))</f>
        <v>1</v>
      </c>
      <c r="M252" s="63">
        <f>IF(D252 = D804,1,_xll.BDP(K252,$M$10)*L252)</f>
        <v>129.72999999999999</v>
      </c>
      <c r="N252" s="265">
        <f t="shared" si="128"/>
        <v>69374.855469051108</v>
      </c>
      <c r="O252" s="133">
        <f>N252 / AA740</f>
        <v>4.4800076770532612E-4</v>
      </c>
      <c r="P252" s="275">
        <f>N252 / AA804</f>
        <v>4.1228587730410672E-4</v>
      </c>
      <c r="Q252" s="64">
        <f t="shared" si="129"/>
        <v>-1352809.6816464968</v>
      </c>
      <c r="R252" s="10">
        <f>Q252 / AA740*100</f>
        <v>-0.87360149702538603</v>
      </c>
      <c r="S252" s="10">
        <f>Q252 / AA804*100</f>
        <v>-0.80395746074300822</v>
      </c>
      <c r="T252" s="288">
        <f t="shared" si="130"/>
        <v>-0.87360149702538603</v>
      </c>
      <c r="U252" s="127">
        <f t="shared" si="131"/>
        <v>0</v>
      </c>
      <c r="V252" s="30">
        <f t="shared" si="132"/>
        <v>1</v>
      </c>
      <c r="W252" s="40">
        <v>0</v>
      </c>
      <c r="X252" s="40">
        <v>1</v>
      </c>
      <c r="Y252" s="119">
        <f t="shared" si="133"/>
        <v>4.4800076770532612E-4</v>
      </c>
      <c r="Z252" s="119">
        <f t="shared" si="134"/>
        <v>0</v>
      </c>
      <c r="AA252" s="168"/>
      <c r="AB252" s="150">
        <f>_xll.BDH(C252,$AB$10,$D$1,$D$1)</f>
        <v>216</v>
      </c>
      <c r="AC252" s="148">
        <f t="shared" si="135"/>
        <v>-11</v>
      </c>
      <c r="AD252" s="137">
        <f t="shared" si="136"/>
        <v>-5.0925925925925926</v>
      </c>
      <c r="AE252" s="136">
        <v>-900000</v>
      </c>
      <c r="AF252" s="138">
        <f>IF(D252 = D804,1,_xll.BDP(K252,$AF$10)*L252)</f>
        <v>130.12</v>
      </c>
      <c r="AG252" s="160">
        <f>AC252*AE252*V252/AF252 / AI740</f>
        <v>4.9252755544135207E-4</v>
      </c>
      <c r="AH252" s="160">
        <f>AC252*AE252*V252/AF252 / AI804</f>
        <v>4.531105236984602E-4</v>
      </c>
      <c r="AI252" s="171"/>
      <c r="AJ252" s="162"/>
      <c r="AK252" s="144"/>
    </row>
    <row r="253" spans="2:37" s="40" customFormat="1" ht="12" customHeight="1" x14ac:dyDescent="0.2">
      <c r="B253" s="45">
        <v>23205</v>
      </c>
      <c r="C253" s="116" t="s">
        <v>863</v>
      </c>
      <c r="D253" s="40" t="str">
        <f>_xll.BDP(C253,$D$10)</f>
        <v>JPY</v>
      </c>
      <c r="E253" s="40" t="s">
        <v>908</v>
      </c>
      <c r="F253" s="61">
        <f>_xll.BDP(C253,$F$10)</f>
        <v>2606</v>
      </c>
      <c r="G253" s="61">
        <f>_xll.BDP(C253,$G$10)</f>
        <v>2545</v>
      </c>
      <c r="H253" s="62">
        <f t="shared" si="126"/>
        <v>-61</v>
      </c>
      <c r="I253" s="69">
        <f t="shared" si="127"/>
        <v>-2.340752110514198</v>
      </c>
      <c r="J253" s="23">
        <v>0</v>
      </c>
      <c r="K253" s="45" t="str">
        <f>CONCATENATE(D804,D253, " Curncy")</f>
        <v>EURJPY Curncy</v>
      </c>
      <c r="L253" s="45">
        <f>IF(D253 = D804,1,_xll.BDP(K253,$L$10))</f>
        <v>1</v>
      </c>
      <c r="M253" s="63">
        <f>IF(D253 = D804,1,_xll.BDP(K253,$M$10)*L253)</f>
        <v>129.72999999999999</v>
      </c>
      <c r="N253" s="265">
        <f t="shared" si="128"/>
        <v>0</v>
      </c>
      <c r="O253" s="133">
        <f>N253 / AA740</f>
        <v>0</v>
      </c>
      <c r="P253" s="275">
        <f>N253 / AA804</f>
        <v>0</v>
      </c>
      <c r="Q253" s="64">
        <f t="shared" si="129"/>
        <v>0</v>
      </c>
      <c r="R253" s="10">
        <f>Q253 / AA740*100</f>
        <v>0</v>
      </c>
      <c r="S253" s="10">
        <f>Q253 / AA804*100</f>
        <v>0</v>
      </c>
      <c r="T253" s="288">
        <f t="shared" si="130"/>
        <v>0</v>
      </c>
      <c r="U253" s="127">
        <f t="shared" si="131"/>
        <v>0</v>
      </c>
      <c r="V253" s="30">
        <f t="shared" si="132"/>
        <v>1</v>
      </c>
      <c r="W253" s="40">
        <v>0</v>
      </c>
      <c r="X253" s="40">
        <v>1</v>
      </c>
      <c r="Y253" s="119">
        <f t="shared" si="133"/>
        <v>0</v>
      </c>
      <c r="Z253" s="119">
        <f t="shared" si="134"/>
        <v>0</v>
      </c>
      <c r="AA253" s="168"/>
      <c r="AB253" s="150">
        <f>_xll.BDH(C253,$AB$10,$D$1,$D$1)</f>
        <v>2627</v>
      </c>
      <c r="AC253" s="148">
        <f t="shared" si="135"/>
        <v>-21</v>
      </c>
      <c r="AD253" s="137">
        <f t="shared" si="136"/>
        <v>-0.79939094023601054</v>
      </c>
      <c r="AE253" s="136">
        <v>0</v>
      </c>
      <c r="AF253" s="138">
        <f>IF(D253 = D804,1,_xll.BDP(K253,$AF$10)*L253)</f>
        <v>130.12</v>
      </c>
      <c r="AG253" s="160">
        <f>AC253*AE253*V253/AF253 / AI740</f>
        <v>0</v>
      </c>
      <c r="AH253" s="160">
        <f>AC253*AE253*V253/AF253 / AI804</f>
        <v>0</v>
      </c>
      <c r="AI253" s="171"/>
      <c r="AJ253" s="162"/>
      <c r="AK253" s="144"/>
    </row>
    <row r="254" spans="2:37" s="40" customFormat="1" ht="12" customHeight="1" x14ac:dyDescent="0.2">
      <c r="B254" s="45">
        <v>101</v>
      </c>
      <c r="C254" s="116" t="s">
        <v>864</v>
      </c>
      <c r="D254" s="40" t="str">
        <f>_xll.BDP(C254,$D$10)</f>
        <v>JPY</v>
      </c>
      <c r="E254" s="40" t="s">
        <v>909</v>
      </c>
      <c r="F254" s="61">
        <f>_xll.BDP(C254,$F$10)</f>
        <v>209000</v>
      </c>
      <c r="G254" s="61">
        <f>_xll.BDP(C254,$G$10)</f>
        <v>206700</v>
      </c>
      <c r="H254" s="62">
        <f t="shared" si="126"/>
        <v>-2300</v>
      </c>
      <c r="I254" s="69">
        <f t="shared" si="127"/>
        <v>-1.1004784688995215</v>
      </c>
      <c r="J254" s="23">
        <v>0</v>
      </c>
      <c r="K254" s="45" t="str">
        <f>CONCATENATE(D804,D254, " Curncy")</f>
        <v>EURJPY Curncy</v>
      </c>
      <c r="L254" s="45">
        <f>IF(D254 = D804,1,_xll.BDP(K254,$L$10))</f>
        <v>1</v>
      </c>
      <c r="M254" s="63">
        <f>IF(D254 = D804,1,_xll.BDP(K254,$M$10)*L254)</f>
        <v>129.72999999999999</v>
      </c>
      <c r="N254" s="265">
        <f t="shared" si="128"/>
        <v>0</v>
      </c>
      <c r="O254" s="133">
        <f>N254 / AA740</f>
        <v>0</v>
      </c>
      <c r="P254" s="275">
        <f>N254 / AA804</f>
        <v>0</v>
      </c>
      <c r="Q254" s="64">
        <f t="shared" si="129"/>
        <v>0</v>
      </c>
      <c r="R254" s="10">
        <f>Q254 / AA740*100</f>
        <v>0</v>
      </c>
      <c r="S254" s="10">
        <f>Q254 / AA804*100</f>
        <v>0</v>
      </c>
      <c r="T254" s="288">
        <f t="shared" si="130"/>
        <v>0</v>
      </c>
      <c r="U254" s="127">
        <f t="shared" si="131"/>
        <v>0</v>
      </c>
      <c r="V254" s="30">
        <f t="shared" si="132"/>
        <v>1</v>
      </c>
      <c r="W254" s="40">
        <v>0</v>
      </c>
      <c r="X254" s="40">
        <v>1</v>
      </c>
      <c r="Y254" s="119">
        <f t="shared" si="133"/>
        <v>0</v>
      </c>
      <c r="Z254" s="119">
        <f t="shared" si="134"/>
        <v>0</v>
      </c>
      <c r="AA254" s="168"/>
      <c r="AB254" s="150">
        <f>_xll.BDH(C254,$AB$10,$D$1,$D$1)</f>
        <v>202000</v>
      </c>
      <c r="AC254" s="148">
        <f t="shared" si="135"/>
        <v>7000</v>
      </c>
      <c r="AD254" s="137">
        <f t="shared" si="136"/>
        <v>3.4653465346534658</v>
      </c>
      <c r="AE254" s="136">
        <v>0</v>
      </c>
      <c r="AF254" s="138">
        <f>IF(D254 = D804,1,_xll.BDP(K254,$AF$10)*L254)</f>
        <v>130.12</v>
      </c>
      <c r="AG254" s="160">
        <f>AC254*AE254*V254/AF254 / AI740</f>
        <v>0</v>
      </c>
      <c r="AH254" s="160">
        <f>AC254*AE254*V254/AF254 / AI804</f>
        <v>0</v>
      </c>
      <c r="AI254" s="171"/>
      <c r="AJ254" s="162"/>
      <c r="AK254" s="144"/>
    </row>
    <row r="255" spans="2:37" s="40" customFormat="1" x14ac:dyDescent="0.2">
      <c r="B255" s="45">
        <v>25511</v>
      </c>
      <c r="C255" s="116" t="s">
        <v>477</v>
      </c>
      <c r="D255" s="40" t="str">
        <f>_xll.BDP(C255,$D$10)</f>
        <v>JPY</v>
      </c>
      <c r="E255" s="40" t="s">
        <v>478</v>
      </c>
      <c r="F255" s="61">
        <f>_xll.BDP(C255,$F$10)</f>
        <v>649.70000000000005</v>
      </c>
      <c r="G255" s="61">
        <f>_xll.BDP(C255,$G$10)</f>
        <v>631.4</v>
      </c>
      <c r="H255" s="62">
        <f t="shared" si="126"/>
        <v>-18.300000000000068</v>
      </c>
      <c r="I255" s="69">
        <f t="shared" si="127"/>
        <v>-2.8166846236724745</v>
      </c>
      <c r="J255" s="23">
        <v>513000</v>
      </c>
      <c r="K255" s="45" t="str">
        <f>CONCATENATE(D804,D255, " Curncy")</f>
        <v>EURJPY Curncy</v>
      </c>
      <c r="L255" s="45">
        <f>IF(D255 = D804,1,_xll.BDP(K255,$L$10))</f>
        <v>1</v>
      </c>
      <c r="M255" s="63">
        <f>IF(D255 = D804,1,_xll.BDP(K255,$M$10)*L255)</f>
        <v>129.72999999999999</v>
      </c>
      <c r="N255" s="265">
        <f t="shared" si="128"/>
        <v>-72364.911739767485</v>
      </c>
      <c r="O255" s="133">
        <f>N255 / AA740</f>
        <v>-4.6730960079342744E-4</v>
      </c>
      <c r="P255" s="275">
        <f>N255 / AA804</f>
        <v>-4.3005539861591538E-4</v>
      </c>
      <c r="Q255" s="64">
        <f t="shared" si="129"/>
        <v>2496787.1733600558</v>
      </c>
      <c r="R255" s="10">
        <f>Q255 / AA740*100</f>
        <v>1.6123458029561146</v>
      </c>
      <c r="S255" s="10">
        <f>Q255 / AA804*100</f>
        <v>1.4838086266999342</v>
      </c>
      <c r="T255" s="288">
        <f t="shared" si="130"/>
        <v>0</v>
      </c>
      <c r="U255" s="127">
        <f t="shared" si="131"/>
        <v>1.6123458029561146</v>
      </c>
      <c r="V255" s="30">
        <f t="shared" si="132"/>
        <v>1</v>
      </c>
      <c r="W255" s="40">
        <v>0</v>
      </c>
      <c r="X255" s="40">
        <v>1</v>
      </c>
      <c r="Y255" s="119">
        <f t="shared" si="133"/>
        <v>0</v>
      </c>
      <c r="Z255" s="119">
        <f t="shared" si="134"/>
        <v>0</v>
      </c>
      <c r="AA255" s="168"/>
      <c r="AB255" s="150">
        <f>_xll.BDH(C255,$AB$10,$D$1,$D$1)</f>
        <v>644.1</v>
      </c>
      <c r="AC255" s="148">
        <f t="shared" si="135"/>
        <v>5.6000000000000227</v>
      </c>
      <c r="AD255" s="137">
        <f t="shared" si="136"/>
        <v>0.86943021269989484</v>
      </c>
      <c r="AE255" s="136">
        <v>513000</v>
      </c>
      <c r="AF255" s="138">
        <f>IF(D255 = D804,1,_xll.BDP(K255,$AF$10)*L255)</f>
        <v>130.12</v>
      </c>
      <c r="AG255" s="160">
        <f>AC255*AE255*V255/AF255 / AI740</f>
        <v>1.4292254154261839E-4</v>
      </c>
      <c r="AH255" s="160">
        <f>AC255*AE255*V255/AF255 / AI804</f>
        <v>1.3148443560413552E-4</v>
      </c>
      <c r="AI255" s="171"/>
      <c r="AJ255" s="162"/>
      <c r="AK255" s="144"/>
    </row>
    <row r="256" spans="2:37" s="40" customFormat="1" ht="12" customHeight="1" x14ac:dyDescent="0.2">
      <c r="B256" s="45">
        <v>20426</v>
      </c>
      <c r="C256" s="116" t="s">
        <v>866</v>
      </c>
      <c r="D256" s="40" t="str">
        <f>_xll.BDP(C256,$D$10)</f>
        <v>JPY</v>
      </c>
      <c r="E256" s="40" t="s">
        <v>913</v>
      </c>
      <c r="F256" s="61">
        <f>_xll.BDP(C256,$F$10)</f>
        <v>3525</v>
      </c>
      <c r="G256" s="61">
        <f>_xll.BDP(C256,$G$10)</f>
        <v>3270</v>
      </c>
      <c r="H256" s="62">
        <f t="shared" si="126"/>
        <v>-255</v>
      </c>
      <c r="I256" s="69">
        <f t="shared" si="127"/>
        <v>-7.2340425531914887</v>
      </c>
      <c r="J256" s="23">
        <v>0</v>
      </c>
      <c r="K256" s="45" t="str">
        <f>CONCATENATE(D804,D256, " Curncy")</f>
        <v>EURJPY Curncy</v>
      </c>
      <c r="L256" s="45">
        <f>IF(D256 = D804,1,_xll.BDP(K256,$L$10))</f>
        <v>1</v>
      </c>
      <c r="M256" s="63">
        <f>IF(D256 = D804,1,_xll.BDP(K256,$M$10)*L256)</f>
        <v>129.72999999999999</v>
      </c>
      <c r="N256" s="265">
        <f t="shared" si="128"/>
        <v>0</v>
      </c>
      <c r="O256" s="133">
        <f>N256 / AA740</f>
        <v>0</v>
      </c>
      <c r="P256" s="275">
        <f>N256 / AA804</f>
        <v>0</v>
      </c>
      <c r="Q256" s="64">
        <f t="shared" si="129"/>
        <v>0</v>
      </c>
      <c r="R256" s="10">
        <f>Q256 / AA740*100</f>
        <v>0</v>
      </c>
      <c r="S256" s="10">
        <f>Q256 / AA804*100</f>
        <v>0</v>
      </c>
      <c r="T256" s="288">
        <f t="shared" si="130"/>
        <v>0</v>
      </c>
      <c r="U256" s="127">
        <f t="shared" si="131"/>
        <v>0</v>
      </c>
      <c r="V256" s="30">
        <f t="shared" si="132"/>
        <v>1</v>
      </c>
      <c r="W256" s="40">
        <v>0</v>
      </c>
      <c r="X256" s="40">
        <v>1</v>
      </c>
      <c r="Y256" s="119">
        <f t="shared" si="133"/>
        <v>0</v>
      </c>
      <c r="Z256" s="119">
        <f t="shared" si="134"/>
        <v>0</v>
      </c>
      <c r="AA256" s="168"/>
      <c r="AB256" s="150">
        <f>_xll.BDH(C256,$AB$10,$D$1,$D$1)</f>
        <v>3400</v>
      </c>
      <c r="AC256" s="148">
        <f t="shared" si="135"/>
        <v>125</v>
      </c>
      <c r="AD256" s="137">
        <f t="shared" si="136"/>
        <v>3.6764705882352944</v>
      </c>
      <c r="AE256" s="136">
        <v>0</v>
      </c>
      <c r="AF256" s="138">
        <f>IF(D256 = D804,1,_xll.BDP(K256,$AF$10)*L256)</f>
        <v>130.12</v>
      </c>
      <c r="AG256" s="160">
        <f>AC256*AE256*V256/AF256 / AI740</f>
        <v>0</v>
      </c>
      <c r="AH256" s="160">
        <f>AC256*AE256*V256/AF256 / AI804</f>
        <v>0</v>
      </c>
      <c r="AI256" s="171"/>
      <c r="AJ256" s="162"/>
      <c r="AK256" s="144"/>
    </row>
    <row r="257" spans="2:37" s="40" customFormat="1" ht="12" customHeight="1" x14ac:dyDescent="0.2">
      <c r="B257" s="45">
        <v>20651</v>
      </c>
      <c r="C257" s="116" t="s">
        <v>867</v>
      </c>
      <c r="D257" s="40" t="str">
        <f>_xll.BDP(C257,$D$10)</f>
        <v>JPY</v>
      </c>
      <c r="E257" s="40" t="s">
        <v>914</v>
      </c>
      <c r="F257" s="61">
        <f>_xll.BDP(C257,$F$10)</f>
        <v>2892</v>
      </c>
      <c r="G257" s="61">
        <f>_xll.BDP(C257,$G$10)</f>
        <v>2824.5</v>
      </c>
      <c r="H257" s="62">
        <f t="shared" si="126"/>
        <v>-67.5</v>
      </c>
      <c r="I257" s="69">
        <f t="shared" si="127"/>
        <v>-2.3340248962655603</v>
      </c>
      <c r="J257" s="23">
        <v>0</v>
      </c>
      <c r="K257" s="45" t="str">
        <f>CONCATENATE(D804,D257, " Curncy")</f>
        <v>EURJPY Curncy</v>
      </c>
      <c r="L257" s="45">
        <f>IF(D257 = D804,1,_xll.BDP(K257,$L$10))</f>
        <v>1</v>
      </c>
      <c r="M257" s="63">
        <f>IF(D257 = D804,1,_xll.BDP(K257,$M$10)*L257)</f>
        <v>129.72999999999999</v>
      </c>
      <c r="N257" s="265">
        <f t="shared" si="128"/>
        <v>0</v>
      </c>
      <c r="O257" s="133">
        <f>N257 / AA740</f>
        <v>0</v>
      </c>
      <c r="P257" s="275">
        <f>N257 / AA804</f>
        <v>0</v>
      </c>
      <c r="Q257" s="64">
        <f t="shared" si="129"/>
        <v>0</v>
      </c>
      <c r="R257" s="10">
        <f>Q257 / AA740*100</f>
        <v>0</v>
      </c>
      <c r="S257" s="10">
        <f>Q257 / AA804*100</f>
        <v>0</v>
      </c>
      <c r="T257" s="288">
        <f t="shared" si="130"/>
        <v>0</v>
      </c>
      <c r="U257" s="127">
        <f t="shared" si="131"/>
        <v>0</v>
      </c>
      <c r="V257" s="30">
        <f t="shared" si="132"/>
        <v>1</v>
      </c>
      <c r="W257" s="40">
        <v>0</v>
      </c>
      <c r="X257" s="40">
        <v>1</v>
      </c>
      <c r="Y257" s="119">
        <f t="shared" si="133"/>
        <v>0</v>
      </c>
      <c r="Z257" s="119">
        <f t="shared" si="134"/>
        <v>0</v>
      </c>
      <c r="AA257" s="168"/>
      <c r="AB257" s="150">
        <f>_xll.BDH(C257,$AB$10,$D$1,$D$1)</f>
        <v>2808</v>
      </c>
      <c r="AC257" s="148">
        <f t="shared" si="135"/>
        <v>84</v>
      </c>
      <c r="AD257" s="137">
        <f t="shared" si="136"/>
        <v>2.9914529914529915</v>
      </c>
      <c r="AE257" s="136">
        <v>0</v>
      </c>
      <c r="AF257" s="138">
        <f>IF(D257 = D804,1,_xll.BDP(K257,$AF$10)*L257)</f>
        <v>130.12</v>
      </c>
      <c r="AG257" s="160">
        <f>AC257*AE257*V257/AF257 / AI740</f>
        <v>0</v>
      </c>
      <c r="AH257" s="160">
        <f>AC257*AE257*V257/AF257 / AI804</f>
        <v>0</v>
      </c>
      <c r="AI257" s="171"/>
      <c r="AJ257" s="162"/>
      <c r="AK257" s="144"/>
    </row>
    <row r="258" spans="2:37" s="40" customFormat="1" ht="12" customHeight="1" x14ac:dyDescent="0.2">
      <c r="B258" s="45">
        <v>27628</v>
      </c>
      <c r="C258" s="116" t="s">
        <v>868</v>
      </c>
      <c r="D258" s="40" t="str">
        <f>_xll.BDP(C258,$D$10)</f>
        <v>JPY</v>
      </c>
      <c r="E258" s="40" t="s">
        <v>915</v>
      </c>
      <c r="F258" s="61">
        <f>_xll.BDP(C258,$F$10)</f>
        <v>826</v>
      </c>
      <c r="G258" s="61">
        <f>_xll.BDP(C258,$G$10)</f>
        <v>815</v>
      </c>
      <c r="H258" s="62">
        <f t="shared" si="126"/>
        <v>-11</v>
      </c>
      <c r="I258" s="69">
        <f t="shared" si="127"/>
        <v>-1.331719128329298</v>
      </c>
      <c r="J258" s="23">
        <v>0</v>
      </c>
      <c r="K258" s="45" t="str">
        <f>CONCATENATE(D804,D258, " Curncy")</f>
        <v>EURJPY Curncy</v>
      </c>
      <c r="L258" s="45">
        <f>IF(D258 = D804,1,_xll.BDP(K258,$L$10))</f>
        <v>1</v>
      </c>
      <c r="M258" s="63">
        <f>IF(D258 = D804,1,_xll.BDP(K258,$M$10)*L258)</f>
        <v>129.72999999999999</v>
      </c>
      <c r="N258" s="265">
        <f t="shared" si="128"/>
        <v>0</v>
      </c>
      <c r="O258" s="133">
        <f>N258 / AA740</f>
        <v>0</v>
      </c>
      <c r="P258" s="275">
        <f>N258 / AA804</f>
        <v>0</v>
      </c>
      <c r="Q258" s="64">
        <f t="shared" si="129"/>
        <v>0</v>
      </c>
      <c r="R258" s="10">
        <f>Q258 / AA740*100</f>
        <v>0</v>
      </c>
      <c r="S258" s="10">
        <f>Q258 / AA804*100</f>
        <v>0</v>
      </c>
      <c r="T258" s="288">
        <f t="shared" si="130"/>
        <v>0</v>
      </c>
      <c r="U258" s="127">
        <f t="shared" si="131"/>
        <v>0</v>
      </c>
      <c r="V258" s="30">
        <f t="shared" si="132"/>
        <v>1</v>
      </c>
      <c r="W258" s="40">
        <v>0</v>
      </c>
      <c r="X258" s="40">
        <v>1</v>
      </c>
      <c r="Y258" s="119">
        <f t="shared" si="133"/>
        <v>0</v>
      </c>
      <c r="Z258" s="119">
        <f t="shared" si="134"/>
        <v>0</v>
      </c>
      <c r="AA258" s="168"/>
      <c r="AB258" s="150">
        <f>_xll.BDH(C258,$AB$10,$D$1,$D$1)</f>
        <v>825</v>
      </c>
      <c r="AC258" s="148">
        <f t="shared" si="135"/>
        <v>1</v>
      </c>
      <c r="AD258" s="137">
        <f t="shared" si="136"/>
        <v>0.12121212121212122</v>
      </c>
      <c r="AE258" s="136">
        <v>0</v>
      </c>
      <c r="AF258" s="138">
        <f>IF(D258 = D804,1,_xll.BDP(K258,$AF$10)*L258)</f>
        <v>130.12</v>
      </c>
      <c r="AG258" s="160">
        <f>AC258*AE258*V258/AF258 / AI740</f>
        <v>0</v>
      </c>
      <c r="AH258" s="160">
        <f>AC258*AE258*V258/AF258 / AI804</f>
        <v>0</v>
      </c>
      <c r="AI258" s="171"/>
      <c r="AJ258" s="162"/>
      <c r="AK258" s="144"/>
    </row>
    <row r="259" spans="2:37" s="40" customFormat="1" ht="12" customHeight="1" x14ac:dyDescent="0.2">
      <c r="B259" s="45">
        <v>18271</v>
      </c>
      <c r="C259" s="116" t="s">
        <v>869</v>
      </c>
      <c r="D259" s="40" t="str">
        <f>_xll.BDP(C259,$D$10)</f>
        <v>JPY</v>
      </c>
      <c r="E259" s="40" t="s">
        <v>916</v>
      </c>
      <c r="F259" s="61">
        <f>_xll.BDP(C259,$F$10)</f>
        <v>1431</v>
      </c>
      <c r="G259" s="61">
        <f>_xll.BDP(C259,$G$10)</f>
        <v>1386</v>
      </c>
      <c r="H259" s="62">
        <f t="shared" si="126"/>
        <v>-45</v>
      </c>
      <c r="I259" s="69">
        <f t="shared" si="127"/>
        <v>-3.1446540880503147</v>
      </c>
      <c r="J259" s="23">
        <v>0</v>
      </c>
      <c r="K259" s="45" t="str">
        <f>CONCATENATE(D804,D259, " Curncy")</f>
        <v>EURJPY Curncy</v>
      </c>
      <c r="L259" s="45">
        <f>IF(D259 = D804,1,_xll.BDP(K259,$L$10))</f>
        <v>1</v>
      </c>
      <c r="M259" s="63">
        <f>IF(D259 = D804,1,_xll.BDP(K259,$M$10)*L259)</f>
        <v>129.72999999999999</v>
      </c>
      <c r="N259" s="265">
        <f t="shared" si="128"/>
        <v>0</v>
      </c>
      <c r="O259" s="133">
        <f>N259 / AA740</f>
        <v>0</v>
      </c>
      <c r="P259" s="275">
        <f>N259 / AA804</f>
        <v>0</v>
      </c>
      <c r="Q259" s="64">
        <f t="shared" si="129"/>
        <v>0</v>
      </c>
      <c r="R259" s="10">
        <f>Q259 / AA740*100</f>
        <v>0</v>
      </c>
      <c r="S259" s="10">
        <f>Q259 / AA804*100</f>
        <v>0</v>
      </c>
      <c r="T259" s="288">
        <f t="shared" si="130"/>
        <v>0</v>
      </c>
      <c r="U259" s="127">
        <f t="shared" si="131"/>
        <v>0</v>
      </c>
      <c r="V259" s="30">
        <f t="shared" si="132"/>
        <v>1</v>
      </c>
      <c r="W259" s="40">
        <v>0</v>
      </c>
      <c r="X259" s="40">
        <v>1</v>
      </c>
      <c r="Y259" s="119">
        <f t="shared" si="133"/>
        <v>0</v>
      </c>
      <c r="Z259" s="119">
        <f t="shared" si="134"/>
        <v>0</v>
      </c>
      <c r="AA259" s="168"/>
      <c r="AB259" s="150">
        <f>_xll.BDH(C259,$AB$10,$D$1,$D$1)</f>
        <v>1388.5</v>
      </c>
      <c r="AC259" s="148">
        <f t="shared" si="135"/>
        <v>42.5</v>
      </c>
      <c r="AD259" s="137">
        <f t="shared" si="136"/>
        <v>3.0608570399711916</v>
      </c>
      <c r="AE259" s="136">
        <v>0</v>
      </c>
      <c r="AF259" s="138">
        <f>IF(D259 = D804,1,_xll.BDP(K259,$AF$10)*L259)</f>
        <v>130.12</v>
      </c>
      <c r="AG259" s="160">
        <f>AC259*AE259*V259/AF259 / AI740</f>
        <v>0</v>
      </c>
      <c r="AH259" s="160">
        <f>AC259*AE259*V259/AF259 / AI804</f>
        <v>0</v>
      </c>
      <c r="AI259" s="171"/>
      <c r="AJ259" s="162"/>
      <c r="AK259" s="144"/>
    </row>
    <row r="260" spans="2:37" s="40" customFormat="1" ht="12" customHeight="1" x14ac:dyDescent="0.2">
      <c r="B260" s="45">
        <v>578</v>
      </c>
      <c r="C260" s="116" t="s">
        <v>870</v>
      </c>
      <c r="D260" s="40" t="str">
        <f>_xll.BDP(C260,$D$10)</f>
        <v>JPY</v>
      </c>
      <c r="E260" s="40" t="s">
        <v>917</v>
      </c>
      <c r="F260" s="61">
        <f>_xll.BDP(C260,$F$10)</f>
        <v>1788.5</v>
      </c>
      <c r="G260" s="61">
        <f>_xll.BDP(C260,$G$10)</f>
        <v>1716</v>
      </c>
      <c r="H260" s="62">
        <f t="shared" si="126"/>
        <v>-72.5</v>
      </c>
      <c r="I260" s="69">
        <f t="shared" si="127"/>
        <v>-4.0536762650265592</v>
      </c>
      <c r="J260" s="23">
        <v>0</v>
      </c>
      <c r="K260" s="45" t="str">
        <f>CONCATENATE(D804,D260, " Curncy")</f>
        <v>EURJPY Curncy</v>
      </c>
      <c r="L260" s="45">
        <f>IF(D260 = D804,1,_xll.BDP(K260,$L$10))</f>
        <v>1</v>
      </c>
      <c r="M260" s="63">
        <f>IF(D260 = D804,1,_xll.BDP(K260,$M$10)*L260)</f>
        <v>129.72999999999999</v>
      </c>
      <c r="N260" s="265">
        <f t="shared" si="128"/>
        <v>0</v>
      </c>
      <c r="O260" s="133">
        <f>N260 / AA740</f>
        <v>0</v>
      </c>
      <c r="P260" s="275">
        <f>N260 / AA804</f>
        <v>0</v>
      </c>
      <c r="Q260" s="64">
        <f t="shared" si="129"/>
        <v>0</v>
      </c>
      <c r="R260" s="10">
        <f>Q260 / AA740*100</f>
        <v>0</v>
      </c>
      <c r="S260" s="10">
        <f>Q260 / AA804*100</f>
        <v>0</v>
      </c>
      <c r="T260" s="288">
        <f t="shared" si="130"/>
        <v>0</v>
      </c>
      <c r="U260" s="127">
        <f t="shared" si="131"/>
        <v>0</v>
      </c>
      <c r="V260" s="30">
        <f t="shared" si="132"/>
        <v>1</v>
      </c>
      <c r="W260" s="40">
        <v>0</v>
      </c>
      <c r="X260" s="40">
        <v>1</v>
      </c>
      <c r="Y260" s="119">
        <f t="shared" si="133"/>
        <v>0</v>
      </c>
      <c r="Z260" s="119">
        <f t="shared" si="134"/>
        <v>0</v>
      </c>
      <c r="AA260" s="168"/>
      <c r="AB260" s="150">
        <f>_xll.BDH(C260,$AB$10,$D$1,$D$1)</f>
        <v>1805</v>
      </c>
      <c r="AC260" s="148">
        <f t="shared" si="135"/>
        <v>-16.5</v>
      </c>
      <c r="AD260" s="137">
        <f t="shared" si="136"/>
        <v>-0.91412742382271472</v>
      </c>
      <c r="AE260" s="136">
        <v>0</v>
      </c>
      <c r="AF260" s="138">
        <f>IF(D260 = D804,1,_xll.BDP(K260,$AF$10)*L260)</f>
        <v>130.12</v>
      </c>
      <c r="AG260" s="160">
        <f>AC260*AE260*V260/AF260 / AI740</f>
        <v>0</v>
      </c>
      <c r="AH260" s="160">
        <f>AC260*AE260*V260/AF260 / AI804</f>
        <v>0</v>
      </c>
      <c r="AI260" s="171"/>
      <c r="AJ260" s="162"/>
      <c r="AK260" s="144"/>
    </row>
    <row r="261" spans="2:37" s="40" customFormat="1" x14ac:dyDescent="0.2">
      <c r="B261" s="45">
        <v>122</v>
      </c>
      <c r="C261" s="116" t="s">
        <v>169</v>
      </c>
      <c r="D261" s="40" t="str">
        <f>_xll.BDP(C261,$D$10)</f>
        <v>JPY</v>
      </c>
      <c r="E261" s="40" t="s">
        <v>410</v>
      </c>
      <c r="F261" s="61">
        <f>_xll.BDP(C261,$F$10)</f>
        <v>711.1</v>
      </c>
      <c r="G261" s="61">
        <f>_xll.BDP(C261,$G$10)</f>
        <v>685.6</v>
      </c>
      <c r="H261" s="62">
        <f t="shared" si="126"/>
        <v>-25.5</v>
      </c>
      <c r="I261" s="69">
        <f t="shared" si="127"/>
        <v>-3.5859935311489242</v>
      </c>
      <c r="J261" s="23">
        <v>120040</v>
      </c>
      <c r="K261" s="45" t="str">
        <f>CONCATENATE(D804,D261, " Curncy")</f>
        <v>EURJPY Curncy</v>
      </c>
      <c r="L261" s="45">
        <f>IF(D261 = D804,1,_xll.BDP(K261,$L$10))</f>
        <v>1</v>
      </c>
      <c r="M261" s="63">
        <f>IF(D261 = D804,1,_xll.BDP(K261,$M$10)*L261)</f>
        <v>129.72999999999999</v>
      </c>
      <c r="N261" s="265">
        <f t="shared" si="128"/>
        <v>-23595.313343097205</v>
      </c>
      <c r="O261" s="133">
        <f>N261 / AA740</f>
        <v>-1.5237103444015081E-4</v>
      </c>
      <c r="P261" s="275">
        <f>N261 / AA804</f>
        <v>-1.4022392401615743E-4</v>
      </c>
      <c r="Q261" s="64">
        <f t="shared" si="129"/>
        <v>634390.07168735075</v>
      </c>
      <c r="R261" s="10">
        <f>Q261 / AA740*100</f>
        <v>0.40966894593006825</v>
      </c>
      <c r="S261" s="10">
        <f>Q261 / AA804*100</f>
        <v>0.37700989139402957</v>
      </c>
      <c r="T261" s="288">
        <f t="shared" si="130"/>
        <v>0</v>
      </c>
      <c r="U261" s="127">
        <f t="shared" si="131"/>
        <v>0.40966894593006825</v>
      </c>
      <c r="V261" s="30">
        <f t="shared" si="132"/>
        <v>1</v>
      </c>
      <c r="W261" s="40">
        <v>0</v>
      </c>
      <c r="X261" s="40">
        <v>1</v>
      </c>
      <c r="Y261" s="119">
        <f t="shared" si="133"/>
        <v>0</v>
      </c>
      <c r="Z261" s="119">
        <f t="shared" si="134"/>
        <v>0</v>
      </c>
      <c r="AA261" s="168"/>
      <c r="AB261" s="150">
        <f>_xll.BDH(C261,$AB$10,$D$1,$D$1)</f>
        <v>719.9</v>
      </c>
      <c r="AC261" s="148">
        <f t="shared" si="135"/>
        <v>-8.7999999999999545</v>
      </c>
      <c r="AD261" s="137">
        <f t="shared" si="136"/>
        <v>-1.2223919988887282</v>
      </c>
      <c r="AE261" s="136">
        <v>120040</v>
      </c>
      <c r="AF261" s="138">
        <f>IF(D261 = D804,1,_xll.BDP(K261,$AF$10)*L261)</f>
        <v>130.12</v>
      </c>
      <c r="AG261" s="160">
        <f>AC261*AE261*V261/AF261 / AI740</f>
        <v>-5.2553784671270766E-5</v>
      </c>
      <c r="AH261" s="160">
        <f>AC261*AE261*V261/AF261 / AI804</f>
        <v>-4.8347899790900347E-5</v>
      </c>
      <c r="AI261" s="171"/>
      <c r="AJ261" s="162"/>
      <c r="AK261" s="144"/>
    </row>
    <row r="262" spans="2:37" s="40" customFormat="1" ht="12" customHeight="1" x14ac:dyDescent="0.2">
      <c r="B262" s="45">
        <v>19989</v>
      </c>
      <c r="C262" s="116" t="s">
        <v>871</v>
      </c>
      <c r="D262" s="40" t="str">
        <f>_xll.BDP(C262,$D$10)</f>
        <v>JPY</v>
      </c>
      <c r="E262" s="40" t="s">
        <v>918</v>
      </c>
      <c r="F262" s="61">
        <f>_xll.BDP(C262,$F$10)</f>
        <v>2521.5</v>
      </c>
      <c r="G262" s="61">
        <f>_xll.BDP(C262,$G$10)</f>
        <v>2455</v>
      </c>
      <c r="H262" s="62">
        <f t="shared" si="126"/>
        <v>-66.5</v>
      </c>
      <c r="I262" s="69">
        <f t="shared" si="127"/>
        <v>-2.6373190561173905</v>
      </c>
      <c r="J262" s="23">
        <v>0</v>
      </c>
      <c r="K262" s="45" t="str">
        <f>CONCATENATE(D804,D262, " Curncy")</f>
        <v>EURJPY Curncy</v>
      </c>
      <c r="L262" s="45">
        <f>IF(D262 = D804,1,_xll.BDP(K262,$L$10))</f>
        <v>1</v>
      </c>
      <c r="M262" s="63">
        <f>IF(D262 = D804,1,_xll.BDP(K262,$M$10)*L262)</f>
        <v>129.72999999999999</v>
      </c>
      <c r="N262" s="265">
        <f t="shared" si="128"/>
        <v>0</v>
      </c>
      <c r="O262" s="133">
        <f>N262 / AA740</f>
        <v>0</v>
      </c>
      <c r="P262" s="275">
        <f>N262 / AA804</f>
        <v>0</v>
      </c>
      <c r="Q262" s="64">
        <f t="shared" si="129"/>
        <v>0</v>
      </c>
      <c r="R262" s="10">
        <f>Q262 / AA740*100</f>
        <v>0</v>
      </c>
      <c r="S262" s="10">
        <f>Q262 / AA804*100</f>
        <v>0</v>
      </c>
      <c r="T262" s="288">
        <f t="shared" si="130"/>
        <v>0</v>
      </c>
      <c r="U262" s="127">
        <f t="shared" si="131"/>
        <v>0</v>
      </c>
      <c r="V262" s="30">
        <f t="shared" si="132"/>
        <v>1</v>
      </c>
      <c r="W262" s="40">
        <v>0</v>
      </c>
      <c r="X262" s="40">
        <v>1</v>
      </c>
      <c r="Y262" s="119">
        <f t="shared" si="133"/>
        <v>0</v>
      </c>
      <c r="Z262" s="119">
        <f t="shared" si="134"/>
        <v>0</v>
      </c>
      <c r="AA262" s="168"/>
      <c r="AB262" s="150">
        <f>_xll.BDH(C262,$AB$10,$D$1,$D$1)</f>
        <v>2481</v>
      </c>
      <c r="AC262" s="148">
        <f t="shared" si="135"/>
        <v>40.5</v>
      </c>
      <c r="AD262" s="137">
        <f t="shared" si="136"/>
        <v>1.6324062877871828</v>
      </c>
      <c r="AE262" s="136">
        <v>0</v>
      </c>
      <c r="AF262" s="138">
        <f>IF(D262 = D804,1,_xll.BDP(K262,$AF$10)*L262)</f>
        <v>130.12</v>
      </c>
      <c r="AG262" s="160">
        <f>AC262*AE262*V262/AF262 / AI740</f>
        <v>0</v>
      </c>
      <c r="AH262" s="160">
        <f>AC262*AE262*V262/AF262 / AI804</f>
        <v>0</v>
      </c>
      <c r="AI262" s="171"/>
      <c r="AJ262" s="162"/>
      <c r="AK262" s="144"/>
    </row>
    <row r="263" spans="2:37" s="40" customFormat="1" ht="12" customHeight="1" x14ac:dyDescent="0.2">
      <c r="B263" s="45">
        <v>23221</v>
      </c>
      <c r="C263" s="116" t="s">
        <v>872</v>
      </c>
      <c r="D263" s="40" t="str">
        <f>_xll.BDP(C263,$D$10)</f>
        <v>JPY</v>
      </c>
      <c r="E263" s="40" t="s">
        <v>919</v>
      </c>
      <c r="F263" s="61">
        <f>_xll.BDP(C263,$F$10)</f>
        <v>14615</v>
      </c>
      <c r="G263" s="61">
        <f>_xll.BDP(C263,$G$10)</f>
        <v>14060</v>
      </c>
      <c r="H263" s="62">
        <f t="shared" si="126"/>
        <v>-555</v>
      </c>
      <c r="I263" s="69">
        <f t="shared" si="127"/>
        <v>-3.79746835443038</v>
      </c>
      <c r="J263" s="23">
        <v>0</v>
      </c>
      <c r="K263" s="45" t="str">
        <f>CONCATENATE(D804,D263, " Curncy")</f>
        <v>EURJPY Curncy</v>
      </c>
      <c r="L263" s="45">
        <f>IF(D263 = D804,1,_xll.BDP(K263,$L$10))</f>
        <v>1</v>
      </c>
      <c r="M263" s="63">
        <f>IF(D263 = D804,1,_xll.BDP(K263,$M$10)*L263)</f>
        <v>129.72999999999999</v>
      </c>
      <c r="N263" s="265">
        <f t="shared" si="128"/>
        <v>0</v>
      </c>
      <c r="O263" s="133">
        <f>N263 / AA740</f>
        <v>0</v>
      </c>
      <c r="P263" s="275">
        <f>N263 / AA804</f>
        <v>0</v>
      </c>
      <c r="Q263" s="64">
        <f t="shared" si="129"/>
        <v>0</v>
      </c>
      <c r="R263" s="10">
        <f>Q263 / AA740*100</f>
        <v>0</v>
      </c>
      <c r="S263" s="10">
        <f>Q263 / AA804*100</f>
        <v>0</v>
      </c>
      <c r="T263" s="288">
        <f t="shared" si="130"/>
        <v>0</v>
      </c>
      <c r="U263" s="127">
        <f t="shared" si="131"/>
        <v>0</v>
      </c>
      <c r="V263" s="30">
        <f t="shared" si="132"/>
        <v>1</v>
      </c>
      <c r="W263" s="40">
        <v>0</v>
      </c>
      <c r="X263" s="40">
        <v>1</v>
      </c>
      <c r="Y263" s="119">
        <f t="shared" si="133"/>
        <v>0</v>
      </c>
      <c r="Z263" s="119">
        <f t="shared" si="134"/>
        <v>0</v>
      </c>
      <c r="AA263" s="168"/>
      <c r="AB263" s="150">
        <f>_xll.BDH(C263,$AB$10,$D$1,$D$1)</f>
        <v>14880</v>
      </c>
      <c r="AC263" s="148">
        <f t="shared" si="135"/>
        <v>-265</v>
      </c>
      <c r="AD263" s="137">
        <f t="shared" si="136"/>
        <v>-1.7809139784946237</v>
      </c>
      <c r="AE263" s="136">
        <v>0</v>
      </c>
      <c r="AF263" s="138">
        <f>IF(D263 = D804,1,_xll.BDP(K263,$AF$10)*L263)</f>
        <v>130.12</v>
      </c>
      <c r="AG263" s="160">
        <f>AC263*AE263*V263/AF263 / AI740</f>
        <v>0</v>
      </c>
      <c r="AH263" s="160">
        <f>AC263*AE263*V263/AF263 / AI804</f>
        <v>0</v>
      </c>
      <c r="AI263" s="171"/>
      <c r="AJ263" s="162"/>
      <c r="AK263" s="144"/>
    </row>
    <row r="264" spans="2:37" s="40" customFormat="1" ht="12" customHeight="1" x14ac:dyDescent="0.2">
      <c r="B264" s="45">
        <v>66</v>
      </c>
      <c r="C264" s="116" t="s">
        <v>875</v>
      </c>
      <c r="D264" s="40" t="str">
        <f>_xll.BDP(C264,$D$10)</f>
        <v>JPY</v>
      </c>
      <c r="E264" s="40" t="s">
        <v>920</v>
      </c>
      <c r="F264" s="61">
        <f>_xll.BDP(C264,$F$10)</f>
        <v>587000</v>
      </c>
      <c r="G264" s="61">
        <f>_xll.BDP(C264,$G$10)</f>
        <v>582000</v>
      </c>
      <c r="H264" s="62">
        <f t="shared" si="126"/>
        <v>-5000</v>
      </c>
      <c r="I264" s="69">
        <f t="shared" si="127"/>
        <v>-0.85178875638841567</v>
      </c>
      <c r="J264" s="23">
        <v>0</v>
      </c>
      <c r="K264" s="45" t="str">
        <f>CONCATENATE(D804,D264, " Curncy")</f>
        <v>EURJPY Curncy</v>
      </c>
      <c r="L264" s="45">
        <f>IF(D264 = D804,1,_xll.BDP(K264,$L$10))</f>
        <v>1</v>
      </c>
      <c r="M264" s="63">
        <f>IF(D264 = D804,1,_xll.BDP(K264,$M$10)*L264)</f>
        <v>129.72999999999999</v>
      </c>
      <c r="N264" s="265">
        <f t="shared" si="128"/>
        <v>0</v>
      </c>
      <c r="O264" s="133">
        <f>N264 / AA740</f>
        <v>0</v>
      </c>
      <c r="P264" s="275">
        <f>N264 / AA804</f>
        <v>0</v>
      </c>
      <c r="Q264" s="64">
        <f t="shared" si="129"/>
        <v>0</v>
      </c>
      <c r="R264" s="10">
        <f>Q264 / AA740*100</f>
        <v>0</v>
      </c>
      <c r="S264" s="10">
        <f>Q264 / AA804*100</f>
        <v>0</v>
      </c>
      <c r="T264" s="288">
        <f t="shared" si="130"/>
        <v>0</v>
      </c>
      <c r="U264" s="127">
        <f t="shared" si="131"/>
        <v>0</v>
      </c>
      <c r="V264" s="30">
        <f t="shared" si="132"/>
        <v>1</v>
      </c>
      <c r="W264" s="40">
        <v>0</v>
      </c>
      <c r="X264" s="40">
        <v>1</v>
      </c>
      <c r="Y264" s="119">
        <f t="shared" si="133"/>
        <v>0</v>
      </c>
      <c r="Z264" s="119">
        <f t="shared" si="134"/>
        <v>0</v>
      </c>
      <c r="AA264" s="168"/>
      <c r="AB264" s="150">
        <f>_xll.BDH(C264,$AB$10,$D$1,$D$1)</f>
        <v>580000</v>
      </c>
      <c r="AC264" s="148">
        <f t="shared" si="135"/>
        <v>7000</v>
      </c>
      <c r="AD264" s="137">
        <f t="shared" si="136"/>
        <v>1.2068965517241379</v>
      </c>
      <c r="AE264" s="136">
        <v>0</v>
      </c>
      <c r="AF264" s="138">
        <f>IF(D264 = D804,1,_xll.BDP(K264,$AF$10)*L264)</f>
        <v>130.12</v>
      </c>
      <c r="AG264" s="160">
        <f>AC264*AE264*V264/AF264 / AI740</f>
        <v>0</v>
      </c>
      <c r="AH264" s="160">
        <f>AC264*AE264*V264/AF264 / AI804</f>
        <v>0</v>
      </c>
      <c r="AI264" s="171"/>
      <c r="AJ264" s="162"/>
      <c r="AK264" s="144"/>
    </row>
    <row r="265" spans="2:37" s="40" customFormat="1" ht="12" customHeight="1" x14ac:dyDescent="0.2">
      <c r="B265" s="45">
        <v>3250</v>
      </c>
      <c r="C265" s="116" t="s">
        <v>874</v>
      </c>
      <c r="D265" s="40" t="str">
        <f>_xll.BDP(C265,$D$10)</f>
        <v>JPY</v>
      </c>
      <c r="E265" s="40" t="s">
        <v>1408</v>
      </c>
      <c r="F265" s="61">
        <f>_xll.BDP(C265,$F$10)</f>
        <v>837</v>
      </c>
      <c r="G265" s="61">
        <f>_xll.BDP(C265,$G$10)</f>
        <v>806</v>
      </c>
      <c r="H265" s="62">
        <f t="shared" si="126"/>
        <v>-31</v>
      </c>
      <c r="I265" s="69">
        <f t="shared" si="127"/>
        <v>-3.7037037037037033</v>
      </c>
      <c r="J265" s="23">
        <v>0</v>
      </c>
      <c r="K265" s="45" t="str">
        <f>CONCATENATE(D804,D265, " Curncy")</f>
        <v>EURJPY Curncy</v>
      </c>
      <c r="L265" s="45">
        <f>IF(D265 = D804,1,_xll.BDP(K265,$L$10))</f>
        <v>1</v>
      </c>
      <c r="M265" s="63">
        <f>IF(D265 = D804,1,_xll.BDP(K265,$M$10)*L265)</f>
        <v>129.72999999999999</v>
      </c>
      <c r="N265" s="265">
        <f t="shared" si="128"/>
        <v>0</v>
      </c>
      <c r="O265" s="133">
        <f>N265 / AA740</f>
        <v>0</v>
      </c>
      <c r="P265" s="275">
        <f>N265 / AA804</f>
        <v>0</v>
      </c>
      <c r="Q265" s="64">
        <f t="shared" si="129"/>
        <v>0</v>
      </c>
      <c r="R265" s="10">
        <f>Q265 / AA740*100</f>
        <v>0</v>
      </c>
      <c r="S265" s="10">
        <f>Q265 / AA804*100</f>
        <v>0</v>
      </c>
      <c r="T265" s="288">
        <f t="shared" si="130"/>
        <v>0</v>
      </c>
      <c r="U265" s="127">
        <f t="shared" si="131"/>
        <v>0</v>
      </c>
      <c r="V265" s="30">
        <f t="shared" si="132"/>
        <v>1</v>
      </c>
      <c r="W265" s="40">
        <v>0</v>
      </c>
      <c r="X265" s="40">
        <v>1</v>
      </c>
      <c r="Y265" s="119">
        <f t="shared" si="133"/>
        <v>0</v>
      </c>
      <c r="Z265" s="119">
        <f t="shared" si="134"/>
        <v>0</v>
      </c>
      <c r="AA265" s="168"/>
      <c r="AB265" s="150">
        <f>_xll.BDH(C265,$AB$10,$D$1,$D$1)</f>
        <v>813</v>
      </c>
      <c r="AC265" s="148">
        <f t="shared" si="135"/>
        <v>24</v>
      </c>
      <c r="AD265" s="137">
        <f t="shared" si="136"/>
        <v>2.9520295202952029</v>
      </c>
      <c r="AE265" s="136">
        <v>0</v>
      </c>
      <c r="AF265" s="138">
        <f>IF(D265 = D804,1,_xll.BDP(K265,$AF$10)*L265)</f>
        <v>130.12</v>
      </c>
      <c r="AG265" s="160">
        <f>AC265*AE265*V265/AF265 / AI740</f>
        <v>0</v>
      </c>
      <c r="AH265" s="160">
        <f>AC265*AE265*V265/AF265 / AI804</f>
        <v>0</v>
      </c>
      <c r="AI265" s="171"/>
      <c r="AJ265" s="162"/>
      <c r="AK265" s="144"/>
    </row>
    <row r="266" spans="2:37" s="40" customFormat="1" ht="12" customHeight="1" x14ac:dyDescent="0.2">
      <c r="B266" s="45">
        <v>677</v>
      </c>
      <c r="C266" s="116" t="s">
        <v>878</v>
      </c>
      <c r="D266" s="40" t="str">
        <f>_xll.BDP(C266,$D$10)</f>
        <v>JPY</v>
      </c>
      <c r="E266" s="40" t="s">
        <v>923</v>
      </c>
      <c r="F266" s="61">
        <f>_xll.BDP(C266,$F$10)</f>
        <v>2359.5</v>
      </c>
      <c r="G266" s="61">
        <f>_xll.BDP(C266,$G$10)</f>
        <v>2272.5</v>
      </c>
      <c r="H266" s="62">
        <f t="shared" si="126"/>
        <v>-87</v>
      </c>
      <c r="I266" s="69">
        <f t="shared" si="127"/>
        <v>-3.6872218690400507</v>
      </c>
      <c r="J266" s="23">
        <v>0</v>
      </c>
      <c r="K266" s="45" t="str">
        <f>CONCATENATE(D804,D266, " Curncy")</f>
        <v>EURJPY Curncy</v>
      </c>
      <c r="L266" s="45">
        <f>IF(D266 = D804,1,_xll.BDP(K266,$L$10))</f>
        <v>1</v>
      </c>
      <c r="M266" s="63">
        <f>IF(D266 = D804,1,_xll.BDP(K266,$M$10)*L266)</f>
        <v>129.72999999999999</v>
      </c>
      <c r="N266" s="265">
        <f t="shared" si="128"/>
        <v>0</v>
      </c>
      <c r="O266" s="133">
        <f>N266 / AA740</f>
        <v>0</v>
      </c>
      <c r="P266" s="275">
        <f>N266 / AA804</f>
        <v>0</v>
      </c>
      <c r="Q266" s="64">
        <f t="shared" si="129"/>
        <v>0</v>
      </c>
      <c r="R266" s="10">
        <f>Q266 / AA740*100</f>
        <v>0</v>
      </c>
      <c r="S266" s="10">
        <f>Q266 / AA804*100</f>
        <v>0</v>
      </c>
      <c r="T266" s="288">
        <f t="shared" si="130"/>
        <v>0</v>
      </c>
      <c r="U266" s="127">
        <f t="shared" si="131"/>
        <v>0</v>
      </c>
      <c r="V266" s="30">
        <f t="shared" si="132"/>
        <v>1</v>
      </c>
      <c r="W266" s="40">
        <v>0</v>
      </c>
      <c r="X266" s="40">
        <v>1</v>
      </c>
      <c r="Y266" s="119">
        <f t="shared" si="133"/>
        <v>0</v>
      </c>
      <c r="Z266" s="119">
        <f t="shared" si="134"/>
        <v>0</v>
      </c>
      <c r="AA266" s="168"/>
      <c r="AB266" s="150">
        <f>_xll.BDH(C266,$AB$10,$D$1,$D$1)</f>
        <v>2359.5</v>
      </c>
      <c r="AC266" s="148">
        <f t="shared" si="135"/>
        <v>0</v>
      </c>
      <c r="AD266" s="137">
        <f t="shared" si="136"/>
        <v>0</v>
      </c>
      <c r="AE266" s="136">
        <v>0</v>
      </c>
      <c r="AF266" s="138">
        <f>IF(D266 = D804,1,_xll.BDP(K266,$AF$10)*L266)</f>
        <v>130.12</v>
      </c>
      <c r="AG266" s="160">
        <f>AC266*AE266*V266/AF266 / AI740</f>
        <v>0</v>
      </c>
      <c r="AH266" s="160">
        <f>AC266*AE266*V266/AF266 / AI804</f>
        <v>0</v>
      </c>
      <c r="AI266" s="171"/>
      <c r="AJ266" s="162"/>
      <c r="AK266" s="144"/>
    </row>
    <row r="267" spans="2:37" s="40" customFormat="1" ht="12" customHeight="1" x14ac:dyDescent="0.2">
      <c r="B267" s="45">
        <v>24030</v>
      </c>
      <c r="C267" s="116" t="s">
        <v>876</v>
      </c>
      <c r="D267" s="40" t="str">
        <f>_xll.BDP(C267,$D$10)</f>
        <v>JPY</v>
      </c>
      <c r="E267" s="40" t="s">
        <v>921</v>
      </c>
      <c r="F267" s="61">
        <f>_xll.BDP(C267,$F$10)</f>
        <v>2678</v>
      </c>
      <c r="G267" s="61">
        <f>_xll.BDP(C267,$G$10)</f>
        <v>2598</v>
      </c>
      <c r="H267" s="62">
        <f t="shared" si="126"/>
        <v>-80</v>
      </c>
      <c r="I267" s="69">
        <f t="shared" si="127"/>
        <v>-2.9873039581777445</v>
      </c>
      <c r="J267" s="23">
        <v>0</v>
      </c>
      <c r="K267" s="45" t="str">
        <f>CONCATENATE(D804,D267, " Curncy")</f>
        <v>EURJPY Curncy</v>
      </c>
      <c r="L267" s="45">
        <f>IF(D267 = D804,1,_xll.BDP(K267,$L$10))</f>
        <v>1</v>
      </c>
      <c r="M267" s="63">
        <f>IF(D267 = D804,1,_xll.BDP(K267,$M$10)*L267)</f>
        <v>129.72999999999999</v>
      </c>
      <c r="N267" s="265">
        <f t="shared" si="128"/>
        <v>0</v>
      </c>
      <c r="O267" s="133">
        <f>N267 / AA740</f>
        <v>0</v>
      </c>
      <c r="P267" s="275">
        <f>N267 / AA804</f>
        <v>0</v>
      </c>
      <c r="Q267" s="64">
        <f t="shared" si="129"/>
        <v>0</v>
      </c>
      <c r="R267" s="10">
        <f>Q267 / AA740*100</f>
        <v>0</v>
      </c>
      <c r="S267" s="10">
        <f>Q267 / AA804*100</f>
        <v>0</v>
      </c>
      <c r="T267" s="288">
        <f t="shared" si="130"/>
        <v>0</v>
      </c>
      <c r="U267" s="127">
        <f t="shared" si="131"/>
        <v>0</v>
      </c>
      <c r="V267" s="30">
        <f t="shared" si="132"/>
        <v>1</v>
      </c>
      <c r="W267" s="40">
        <v>0</v>
      </c>
      <c r="X267" s="40">
        <v>1</v>
      </c>
      <c r="Y267" s="119">
        <f t="shared" si="133"/>
        <v>0</v>
      </c>
      <c r="Z267" s="119">
        <f t="shared" si="134"/>
        <v>0</v>
      </c>
      <c r="AA267" s="168"/>
      <c r="AB267" s="150">
        <f>_xll.BDH(C267,$AB$10,$D$1,$D$1)</f>
        <v>2723</v>
      </c>
      <c r="AC267" s="148">
        <f t="shared" si="135"/>
        <v>-45</v>
      </c>
      <c r="AD267" s="137">
        <f t="shared" si="136"/>
        <v>-1.6525890561880279</v>
      </c>
      <c r="AE267" s="136">
        <v>0</v>
      </c>
      <c r="AF267" s="138">
        <f>IF(D267 = D804,1,_xll.BDP(K267,$AF$10)*L267)</f>
        <v>130.12</v>
      </c>
      <c r="AG267" s="160">
        <f>AC267*AE267*V267/AF267 / AI740</f>
        <v>0</v>
      </c>
      <c r="AH267" s="160">
        <f>AC267*AE267*V267/AF267 / AI804</f>
        <v>0</v>
      </c>
      <c r="AI267" s="171"/>
      <c r="AJ267" s="162"/>
      <c r="AK267" s="144"/>
    </row>
    <row r="268" spans="2:37" s="40" customFormat="1" ht="12" customHeight="1" x14ac:dyDescent="0.2">
      <c r="B268" s="45">
        <v>169</v>
      </c>
      <c r="C268" s="116" t="s">
        <v>877</v>
      </c>
      <c r="D268" s="40" t="str">
        <f>_xll.BDP(C268,$D$10)</f>
        <v>JPY</v>
      </c>
      <c r="E268" s="40" t="s">
        <v>922</v>
      </c>
      <c r="F268" s="61">
        <f>_xll.BDP(C268,$F$10)</f>
        <v>624.9</v>
      </c>
      <c r="G268" s="61">
        <f>_xll.BDP(C268,$G$10)</f>
        <v>608.5</v>
      </c>
      <c r="H268" s="62">
        <f t="shared" si="126"/>
        <v>-16.399999999999977</v>
      </c>
      <c r="I268" s="69">
        <f t="shared" si="127"/>
        <v>-2.6244199071851462</v>
      </c>
      <c r="J268" s="23">
        <v>0</v>
      </c>
      <c r="K268" s="45" t="str">
        <f>CONCATENATE(D804,D268, " Curncy")</f>
        <v>EURJPY Curncy</v>
      </c>
      <c r="L268" s="45">
        <f>IF(D268 = D804,1,_xll.BDP(K268,$L$10))</f>
        <v>1</v>
      </c>
      <c r="M268" s="63">
        <f>IF(D268 = D804,1,_xll.BDP(K268,$M$10)*L268)</f>
        <v>129.72999999999999</v>
      </c>
      <c r="N268" s="265">
        <f t="shared" si="128"/>
        <v>0</v>
      </c>
      <c r="O268" s="133">
        <f>N268 / AA740</f>
        <v>0</v>
      </c>
      <c r="P268" s="275">
        <f>N268 / AA804</f>
        <v>0</v>
      </c>
      <c r="Q268" s="64">
        <f t="shared" si="129"/>
        <v>0</v>
      </c>
      <c r="R268" s="10">
        <f>Q268 / AA740*100</f>
        <v>0</v>
      </c>
      <c r="S268" s="10">
        <f>Q268 / AA804*100</f>
        <v>0</v>
      </c>
      <c r="T268" s="288">
        <f t="shared" si="130"/>
        <v>0</v>
      </c>
      <c r="U268" s="127">
        <f t="shared" si="131"/>
        <v>0</v>
      </c>
      <c r="V268" s="30">
        <f t="shared" si="132"/>
        <v>1</v>
      </c>
      <c r="W268" s="40">
        <v>0</v>
      </c>
      <c r="X268" s="40">
        <v>1</v>
      </c>
      <c r="Y268" s="119">
        <f t="shared" si="133"/>
        <v>0</v>
      </c>
      <c r="Z268" s="119">
        <f t="shared" si="134"/>
        <v>0</v>
      </c>
      <c r="AA268" s="168"/>
      <c r="AB268" s="150">
        <f>_xll.BDH(C268,$AB$10,$D$1,$D$1)</f>
        <v>635.20000000000005</v>
      </c>
      <c r="AC268" s="148">
        <f t="shared" si="135"/>
        <v>-10.300000000000068</v>
      </c>
      <c r="AD268" s="137">
        <f t="shared" si="136"/>
        <v>-1.6215365239294814</v>
      </c>
      <c r="AE268" s="136">
        <v>0</v>
      </c>
      <c r="AF268" s="138">
        <f>IF(D268 = D804,1,_xll.BDP(K268,$AF$10)*L268)</f>
        <v>130.12</v>
      </c>
      <c r="AG268" s="160">
        <f>AC268*AE268*V268/AF268 / AI740</f>
        <v>0</v>
      </c>
      <c r="AH268" s="160">
        <f>AC268*AE268*V268/AF268 / AI804</f>
        <v>0</v>
      </c>
      <c r="AI268" s="171"/>
      <c r="AJ268" s="162"/>
      <c r="AK268" s="144"/>
    </row>
    <row r="269" spans="2:37" s="40" customFormat="1" x14ac:dyDescent="0.2">
      <c r="B269" s="45">
        <v>18458</v>
      </c>
      <c r="C269" s="193" t="s">
        <v>22</v>
      </c>
      <c r="D269" s="40" t="str">
        <f>_xll.BDP(C269,$D$10)</f>
        <v>JPY</v>
      </c>
      <c r="E269" s="40" t="s">
        <v>335</v>
      </c>
      <c r="F269" s="2">
        <f>_xll.BDP(C269,$F$10)</f>
        <v>1914</v>
      </c>
      <c r="G269" s="2">
        <f>_xll.BDP(C269,$G$10)</f>
        <v>1830.5</v>
      </c>
      <c r="H269" s="30">
        <f t="shared" si="126"/>
        <v>-83.5</v>
      </c>
      <c r="I269" s="20">
        <f t="shared" si="127"/>
        <v>-4.3625914315569485</v>
      </c>
      <c r="J269" s="23">
        <v>90000</v>
      </c>
      <c r="K269" s="45" t="str">
        <f>CONCATENATE(D804,D269, " Curncy")</f>
        <v>EURJPY Curncy</v>
      </c>
      <c r="L269" s="40">
        <f>IF(D269 = D804,1,_xll.BDP(K269,$L$10))</f>
        <v>1</v>
      </c>
      <c r="M269" s="4">
        <f>IF(D269 = D804,1,_xll.BDP(K269,$M$10)*L269)</f>
        <v>129.72999999999999</v>
      </c>
      <c r="N269" s="264">
        <f t="shared" si="128"/>
        <v>-57928.00431665768</v>
      </c>
      <c r="O269" s="50">
        <f>N269 / AA740</f>
        <v>-3.7408064103394733E-4</v>
      </c>
      <c r="P269" s="273">
        <f>N269 / AA804</f>
        <v>-3.4425870754892918E-4</v>
      </c>
      <c r="Q269" s="7">
        <f t="shared" si="129"/>
        <v>1269906.7293609807</v>
      </c>
      <c r="R269" s="10">
        <f>Q269 / AA740*100</f>
        <v>0.82006540528459948</v>
      </c>
      <c r="S269" s="10">
        <f>Q269 / AA804*100</f>
        <v>0.75468929840516752</v>
      </c>
      <c r="T269" s="286">
        <f t="shared" si="130"/>
        <v>0</v>
      </c>
      <c r="U269" s="125">
        <f t="shared" si="131"/>
        <v>0.82006540528459948</v>
      </c>
      <c r="V269" s="30">
        <f t="shared" si="132"/>
        <v>1</v>
      </c>
      <c r="W269" s="40">
        <v>0</v>
      </c>
      <c r="X269" s="40">
        <v>1</v>
      </c>
      <c r="Y269" s="119">
        <f t="shared" si="133"/>
        <v>0</v>
      </c>
      <c r="Z269" s="119">
        <f t="shared" si="134"/>
        <v>0</v>
      </c>
      <c r="AA269" s="168"/>
      <c r="AB269" s="151">
        <f>_xll.BDH(C269,$AB$10,$D$1,$D$1)</f>
        <v>1829</v>
      </c>
      <c r="AC269" s="148">
        <f t="shared" si="135"/>
        <v>85</v>
      </c>
      <c r="AD269" s="141">
        <f t="shared" si="136"/>
        <v>4.6473482777474029</v>
      </c>
      <c r="AE269" s="136">
        <v>90000</v>
      </c>
      <c r="AF269" s="138">
        <f>IF(D269 = D804,1,_xll.BDP(K269,$AF$10)*L269)</f>
        <v>130.12</v>
      </c>
      <c r="AG269" s="160">
        <f>AC269*AE269*V269/AF269 / AI740</f>
        <v>3.8058947465922666E-4</v>
      </c>
      <c r="AH269" s="160">
        <f>AC269*AE269*V269/AF269 / AI804</f>
        <v>3.5013085922153744E-4</v>
      </c>
      <c r="AI269" s="171"/>
      <c r="AJ269" s="162"/>
      <c r="AK269" s="144"/>
    </row>
    <row r="270" spans="2:37" x14ac:dyDescent="0.2">
      <c r="B270" s="45">
        <v>27649</v>
      </c>
      <c r="C270" s="116" t="s">
        <v>479</v>
      </c>
      <c r="D270" s="1" t="str">
        <f>_xll.BDP(C270,$D$10)</f>
        <v>JPY</v>
      </c>
      <c r="E270" s="1" t="s">
        <v>480</v>
      </c>
      <c r="F270" s="61">
        <f>_xll.BDP(C270,$F$10)</f>
        <v>2203</v>
      </c>
      <c r="G270" s="61">
        <f>_xll.BDP(C270,$G$10)</f>
        <v>2026</v>
      </c>
      <c r="H270" s="62">
        <f t="shared" ref="H270:H288" si="137">IF(OR(G270="#N/A N/A",F270="#N/A N/A"),0,  G270 - F270)</f>
        <v>-177</v>
      </c>
      <c r="I270" s="69">
        <f t="shared" ref="I270:I288" si="138">IF(OR(F270=0,F270="#N/A N/A"),0,H270 / F270*100)</f>
        <v>-8.0344984112573758</v>
      </c>
      <c r="J270" s="23">
        <v>49400</v>
      </c>
      <c r="K270" s="45" t="str">
        <f>CONCATENATE(D804,D270, " Curncy")</f>
        <v>EURJPY Curncy</v>
      </c>
      <c r="L270" s="45">
        <f>IF(D270 = D804,1,_xll.BDP(K270,$L$10))</f>
        <v>1</v>
      </c>
      <c r="M270" s="63">
        <f>IF(D270 = D804,1,_xll.BDP(K270,$M$10)*L270)</f>
        <v>129.72999999999999</v>
      </c>
      <c r="N270" s="265">
        <f t="shared" ref="N270:N288" si="139">H270*J270*V270/M270</f>
        <v>-67399.984583365454</v>
      </c>
      <c r="O270" s="133">
        <f>N270 / AA740</f>
        <v>-4.352476791846478E-4</v>
      </c>
      <c r="P270" s="275">
        <f>N270 / AA804</f>
        <v>-4.005494726635165E-4</v>
      </c>
      <c r="Q270" s="64">
        <f t="shared" ref="Q270:Q288" si="140">G270*J270*V270/M270</f>
        <v>771482.30941185541</v>
      </c>
      <c r="R270" s="10">
        <f>Q270 / AA740*100</f>
        <v>0.49819875594807711</v>
      </c>
      <c r="S270" s="10">
        <f>Q270 / AA804*100</f>
        <v>0.45848205176061269</v>
      </c>
      <c r="T270" s="288">
        <f t="shared" ref="T270:T288" si="141">IF(R270&lt;0,R270,0)</f>
        <v>0</v>
      </c>
      <c r="U270" s="127">
        <f t="shared" ref="U270:U288" si="142">IF(R270&gt;0,R270,0)</f>
        <v>0.49819875594807711</v>
      </c>
      <c r="V270" s="30">
        <f t="shared" ref="V270:V288" si="143">IF(EXACT(D270,UPPER(D270)),1,0.01)/X270</f>
        <v>1</v>
      </c>
      <c r="W270" s="40">
        <v>0</v>
      </c>
      <c r="X270" s="40">
        <v>1</v>
      </c>
      <c r="Y270" s="119">
        <f t="shared" ref="Y270:Y288" si="144">IF(AND(R270&lt;0,O270&gt;0),O270,0)</f>
        <v>0</v>
      </c>
      <c r="Z270" s="119">
        <f t="shared" ref="Z270:Z288" si="145">IF(AND(R270&gt;0,O270&gt;0),O270,0)</f>
        <v>0</v>
      </c>
      <c r="AA270" s="168"/>
      <c r="AB270" s="150">
        <f>_xll.BDH(C270,$AB$10,$D$1,$D$1)</f>
        <v>2556</v>
      </c>
      <c r="AC270" s="148">
        <f t="shared" ref="AC270:AC288" si="146">IF(OR(F270="#N/A N/A",AB270="#N/A N/A"),0,  F270 - AB270)</f>
        <v>-353</v>
      </c>
      <c r="AD270" s="137">
        <f t="shared" ref="AD270:AD288" si="147">IF(OR(AB270=0,AB270="#N/A N/A"),0,AC270 / AB270*100)</f>
        <v>-13.810641627543035</v>
      </c>
      <c r="AE270" s="136">
        <v>49400</v>
      </c>
      <c r="AF270" s="138">
        <f>IF(D270 = D804,1,_xll.BDP(K270,$AF$10)*L270)</f>
        <v>130.12</v>
      </c>
      <c r="AG270" s="160">
        <f>AC270*AE270*V270/AF270 / AI740</f>
        <v>-8.6755495124216033E-4</v>
      </c>
      <c r="AH270" s="160">
        <f>AC270*AE270*V270/AF270 / AI804</f>
        <v>-7.9812443781398872E-4</v>
      </c>
      <c r="AI270" s="171"/>
      <c r="AJ270" s="162"/>
      <c r="AK270" s="144"/>
    </row>
    <row r="271" spans="2:37" s="40" customFormat="1" ht="12" customHeight="1" x14ac:dyDescent="0.2">
      <c r="B271" s="45">
        <v>24215</v>
      </c>
      <c r="C271" s="116" t="s">
        <v>880</v>
      </c>
      <c r="D271" s="40" t="str">
        <f>_xll.BDP(C271,$D$10)</f>
        <v>JPY</v>
      </c>
      <c r="E271" s="40" t="s">
        <v>925</v>
      </c>
      <c r="F271" s="61">
        <f>_xll.BDP(C271,$F$10)</f>
        <v>10630</v>
      </c>
      <c r="G271" s="61">
        <f>_xll.BDP(C271,$G$10)</f>
        <v>10000</v>
      </c>
      <c r="H271" s="62">
        <f t="shared" si="137"/>
        <v>-630</v>
      </c>
      <c r="I271" s="69">
        <f t="shared" si="138"/>
        <v>-5.9266227657572905</v>
      </c>
      <c r="J271" s="23">
        <v>0</v>
      </c>
      <c r="K271" s="45" t="str">
        <f>CONCATENATE(D804,D271, " Curncy")</f>
        <v>EURJPY Curncy</v>
      </c>
      <c r="L271" s="45">
        <f>IF(D271 = D804,1,_xll.BDP(K271,$L$10))</f>
        <v>1</v>
      </c>
      <c r="M271" s="63">
        <f>IF(D271 = D804,1,_xll.BDP(K271,$M$10)*L271)</f>
        <v>129.72999999999999</v>
      </c>
      <c r="N271" s="265">
        <f t="shared" si="139"/>
        <v>0</v>
      </c>
      <c r="O271" s="133">
        <f>N271 / AA740</f>
        <v>0</v>
      </c>
      <c r="P271" s="275">
        <f>N271 / AA804</f>
        <v>0</v>
      </c>
      <c r="Q271" s="64">
        <f t="shared" si="140"/>
        <v>0</v>
      </c>
      <c r="R271" s="10">
        <f>Q271 / AA740*100</f>
        <v>0</v>
      </c>
      <c r="S271" s="10">
        <f>Q271 / AA804*100</f>
        <v>0</v>
      </c>
      <c r="T271" s="288">
        <f t="shared" si="141"/>
        <v>0</v>
      </c>
      <c r="U271" s="127">
        <f t="shared" si="142"/>
        <v>0</v>
      </c>
      <c r="V271" s="30">
        <f t="shared" si="143"/>
        <v>1</v>
      </c>
      <c r="W271" s="40">
        <v>0</v>
      </c>
      <c r="X271" s="40">
        <v>1</v>
      </c>
      <c r="Y271" s="119">
        <f t="shared" si="144"/>
        <v>0</v>
      </c>
      <c r="Z271" s="119">
        <f t="shared" si="145"/>
        <v>0</v>
      </c>
      <c r="AA271" s="168"/>
      <c r="AB271" s="150">
        <f>_xll.BDH(C271,$AB$10,$D$1,$D$1)</f>
        <v>10920</v>
      </c>
      <c r="AC271" s="148">
        <f t="shared" si="146"/>
        <v>-290</v>
      </c>
      <c r="AD271" s="137">
        <f t="shared" si="147"/>
        <v>-2.6556776556776556</v>
      </c>
      <c r="AE271" s="136">
        <v>0</v>
      </c>
      <c r="AF271" s="138">
        <f>IF(D271 = D804,1,_xll.BDP(K271,$AF$10)*L271)</f>
        <v>130.12</v>
      </c>
      <c r="AG271" s="160">
        <f>AC271*AE271*V271/AF271 / AI740</f>
        <v>0</v>
      </c>
      <c r="AH271" s="160">
        <f>AC271*AE271*V271/AF271 / AI804</f>
        <v>0</v>
      </c>
      <c r="AI271" s="171"/>
      <c r="AJ271" s="162"/>
      <c r="AK271" s="144"/>
    </row>
    <row r="272" spans="2:37" s="40" customFormat="1" ht="12" customHeight="1" x14ac:dyDescent="0.2">
      <c r="B272" s="45">
        <v>23459</v>
      </c>
      <c r="C272" s="116" t="s">
        <v>882</v>
      </c>
      <c r="D272" s="40" t="str">
        <f>_xll.BDP(C272,$D$10)</f>
        <v>JPY</v>
      </c>
      <c r="E272" s="40" t="s">
        <v>927</v>
      </c>
      <c r="F272" s="61">
        <f>_xll.BDP(C272,$F$10)</f>
        <v>4520</v>
      </c>
      <c r="G272" s="61">
        <f>_xll.BDP(C272,$G$10)</f>
        <v>4335</v>
      </c>
      <c r="H272" s="62">
        <f t="shared" si="137"/>
        <v>-185</v>
      </c>
      <c r="I272" s="69">
        <f t="shared" si="138"/>
        <v>-4.0929203539823007</v>
      </c>
      <c r="J272" s="23">
        <v>0</v>
      </c>
      <c r="K272" s="45" t="str">
        <f>CONCATENATE(D804,D272, " Curncy")</f>
        <v>EURJPY Curncy</v>
      </c>
      <c r="L272" s="45">
        <f>IF(D272 = D804,1,_xll.BDP(K272,$L$10))</f>
        <v>1</v>
      </c>
      <c r="M272" s="63">
        <f>IF(D272 = D804,1,_xll.BDP(K272,$M$10)*L272)</f>
        <v>129.72999999999999</v>
      </c>
      <c r="N272" s="265">
        <f t="shared" si="139"/>
        <v>0</v>
      </c>
      <c r="O272" s="133">
        <f>N272 / AA740</f>
        <v>0</v>
      </c>
      <c r="P272" s="275">
        <f>N272 / AA804</f>
        <v>0</v>
      </c>
      <c r="Q272" s="64">
        <f t="shared" si="140"/>
        <v>0</v>
      </c>
      <c r="R272" s="10">
        <f>Q272 / AA740*100</f>
        <v>0</v>
      </c>
      <c r="S272" s="10">
        <f>Q272 / AA804*100</f>
        <v>0</v>
      </c>
      <c r="T272" s="288">
        <f t="shared" si="141"/>
        <v>0</v>
      </c>
      <c r="U272" s="127">
        <f t="shared" si="142"/>
        <v>0</v>
      </c>
      <c r="V272" s="30">
        <f t="shared" si="143"/>
        <v>1</v>
      </c>
      <c r="W272" s="40">
        <v>0</v>
      </c>
      <c r="X272" s="40">
        <v>1</v>
      </c>
      <c r="Y272" s="119">
        <f t="shared" si="144"/>
        <v>0</v>
      </c>
      <c r="Z272" s="119">
        <f t="shared" si="145"/>
        <v>0</v>
      </c>
      <c r="AA272" s="168"/>
      <c r="AB272" s="150">
        <f>_xll.BDH(C272,$AB$10,$D$1,$D$1)</f>
        <v>4335</v>
      </c>
      <c r="AC272" s="148">
        <f t="shared" si="146"/>
        <v>185</v>
      </c>
      <c r="AD272" s="137">
        <f t="shared" si="147"/>
        <v>4.2675893886966545</v>
      </c>
      <c r="AE272" s="136">
        <v>0</v>
      </c>
      <c r="AF272" s="138">
        <f>IF(D272 = D804,1,_xll.BDP(K272,$AF$10)*L272)</f>
        <v>130.12</v>
      </c>
      <c r="AG272" s="160">
        <f>AC272*AE272*V272/AF272 / AI740</f>
        <v>0</v>
      </c>
      <c r="AH272" s="160">
        <f>AC272*AE272*V272/AF272 / AI804</f>
        <v>0</v>
      </c>
      <c r="AI272" s="171"/>
      <c r="AJ272" s="162"/>
      <c r="AK272" s="144"/>
    </row>
    <row r="273" spans="2:37" s="40" customFormat="1" ht="12" customHeight="1" x14ac:dyDescent="0.2">
      <c r="B273" s="45">
        <v>583</v>
      </c>
      <c r="C273" s="116" t="s">
        <v>883</v>
      </c>
      <c r="D273" s="40" t="str">
        <f>_xll.BDP(C273,$D$10)</f>
        <v>JPY</v>
      </c>
      <c r="E273" s="40" t="s">
        <v>928</v>
      </c>
      <c r="F273" s="61">
        <f>_xll.BDP(C273,$F$10)</f>
        <v>4480</v>
      </c>
      <c r="G273" s="61">
        <f>_xll.BDP(C273,$G$10)</f>
        <v>4369</v>
      </c>
      <c r="H273" s="62">
        <f t="shared" si="137"/>
        <v>-111</v>
      </c>
      <c r="I273" s="69">
        <f t="shared" si="138"/>
        <v>-2.4776785714285712</v>
      </c>
      <c r="J273" s="23">
        <v>0</v>
      </c>
      <c r="K273" s="45" t="str">
        <f>CONCATENATE(D804,D273, " Curncy")</f>
        <v>EURJPY Curncy</v>
      </c>
      <c r="L273" s="45">
        <f>IF(D273 = D804,1,_xll.BDP(K273,$L$10))</f>
        <v>1</v>
      </c>
      <c r="M273" s="63">
        <f>IF(D273 = D804,1,_xll.BDP(K273,$M$10)*L273)</f>
        <v>129.72999999999999</v>
      </c>
      <c r="N273" s="265">
        <f t="shared" si="139"/>
        <v>0</v>
      </c>
      <c r="O273" s="133">
        <f>N273 / AA740</f>
        <v>0</v>
      </c>
      <c r="P273" s="275">
        <f>N273 / AA804</f>
        <v>0</v>
      </c>
      <c r="Q273" s="64">
        <f t="shared" si="140"/>
        <v>0</v>
      </c>
      <c r="R273" s="10">
        <f>Q273 / AA740*100</f>
        <v>0</v>
      </c>
      <c r="S273" s="10">
        <f>Q273 / AA804*100</f>
        <v>0</v>
      </c>
      <c r="T273" s="288">
        <f t="shared" si="141"/>
        <v>0</v>
      </c>
      <c r="U273" s="127">
        <f t="shared" si="142"/>
        <v>0</v>
      </c>
      <c r="V273" s="30">
        <f t="shared" si="143"/>
        <v>1</v>
      </c>
      <c r="W273" s="40">
        <v>0</v>
      </c>
      <c r="X273" s="40">
        <v>1</v>
      </c>
      <c r="Y273" s="119">
        <f t="shared" si="144"/>
        <v>0</v>
      </c>
      <c r="Z273" s="119">
        <f t="shared" si="145"/>
        <v>0</v>
      </c>
      <c r="AA273" s="168"/>
      <c r="AB273" s="150">
        <f>_xll.BDH(C273,$AB$10,$D$1,$D$1)</f>
        <v>4362</v>
      </c>
      <c r="AC273" s="148">
        <f t="shared" si="146"/>
        <v>118</v>
      </c>
      <c r="AD273" s="137">
        <f t="shared" si="147"/>
        <v>2.7051811095827603</v>
      </c>
      <c r="AE273" s="136">
        <v>0</v>
      </c>
      <c r="AF273" s="138">
        <f>IF(D273 = D804,1,_xll.BDP(K273,$AF$10)*L273)</f>
        <v>130.12</v>
      </c>
      <c r="AG273" s="160">
        <f>AC273*AE273*V273/AF273 / AI740</f>
        <v>0</v>
      </c>
      <c r="AH273" s="160">
        <f>AC273*AE273*V273/AF273 / AI804</f>
        <v>0</v>
      </c>
      <c r="AI273" s="171"/>
      <c r="AJ273" s="162"/>
      <c r="AK273" s="144"/>
    </row>
    <row r="274" spans="2:37" s="40" customFormat="1" x14ac:dyDescent="0.2">
      <c r="B274" s="45">
        <v>25547</v>
      </c>
      <c r="C274" s="193" t="s">
        <v>168</v>
      </c>
      <c r="D274" s="40" t="str">
        <f>_xll.BDP(C274,$D$10)</f>
        <v>JPY</v>
      </c>
      <c r="E274" s="40" t="s">
        <v>481</v>
      </c>
      <c r="F274" s="2">
        <f>_xll.BDP(C274,$F$10)</f>
        <v>3430</v>
      </c>
      <c r="G274" s="2">
        <f>_xll.BDP(C274,$G$10)</f>
        <v>3235</v>
      </c>
      <c r="H274" s="30">
        <f t="shared" si="137"/>
        <v>-195</v>
      </c>
      <c r="I274" s="20">
        <f t="shared" si="138"/>
        <v>-5.685131195335277</v>
      </c>
      <c r="J274" s="23">
        <v>-61170</v>
      </c>
      <c r="K274" s="45" t="str">
        <f>CONCATENATE(D804,D274, " Curncy")</f>
        <v>EURJPY Curncy</v>
      </c>
      <c r="L274" s="40">
        <f>IF(D274 = D804,1,_xll.BDP(K274,$L$10))</f>
        <v>1</v>
      </c>
      <c r="M274" s="4">
        <f>IF(D274 = D804,1,_xll.BDP(K274,$M$10)*L274)</f>
        <v>129.72999999999999</v>
      </c>
      <c r="N274" s="264">
        <f t="shared" si="139"/>
        <v>91945.964695906892</v>
      </c>
      <c r="O274" s="50">
        <f>N274 / AA740</f>
        <v>5.9375781747825402E-4</v>
      </c>
      <c r="P274" s="273">
        <f>N274 / AA804</f>
        <v>5.4642308748499785E-4</v>
      </c>
      <c r="Q274" s="7">
        <f t="shared" si="140"/>
        <v>-1525359.9784167118</v>
      </c>
      <c r="R274" s="10">
        <f>Q274 / AA740*100</f>
        <v>-0.98502899463700078</v>
      </c>
      <c r="S274" s="10">
        <f>Q274 / AA804*100</f>
        <v>-0.90650189128921443</v>
      </c>
      <c r="T274" s="286">
        <f t="shared" si="141"/>
        <v>-0.98502899463700078</v>
      </c>
      <c r="U274" s="125">
        <f t="shared" si="142"/>
        <v>0</v>
      </c>
      <c r="V274" s="30">
        <f t="shared" si="143"/>
        <v>1</v>
      </c>
      <c r="W274" s="40">
        <v>0</v>
      </c>
      <c r="X274" s="40">
        <v>1</v>
      </c>
      <c r="Y274" s="119">
        <f t="shared" si="144"/>
        <v>5.9375781747825402E-4</v>
      </c>
      <c r="Z274" s="119">
        <f t="shared" si="145"/>
        <v>0</v>
      </c>
      <c r="AA274" s="168"/>
      <c r="AB274" s="151">
        <f>_xll.BDH(C274,$AB$10,$D$1,$D$1)</f>
        <v>3485</v>
      </c>
      <c r="AC274" s="148">
        <f t="shared" si="146"/>
        <v>-55</v>
      </c>
      <c r="AD274" s="141">
        <f t="shared" si="147"/>
        <v>-1.5781922525107603</v>
      </c>
      <c r="AE274" s="136">
        <v>-61170</v>
      </c>
      <c r="AF274" s="138">
        <f>IF(D274 = D804,1,_xll.BDP(K274,$AF$10)*L274)</f>
        <v>130.12</v>
      </c>
      <c r="AG274" s="160">
        <f>AC274*AE274*V274/AF274 / AI740</f>
        <v>1.6737728092415283E-4</v>
      </c>
      <c r="AH274" s="160">
        <f>AC274*AE274*V274/AF274 / AI804</f>
        <v>1.5398205963686006E-4</v>
      </c>
      <c r="AI274" s="171"/>
      <c r="AJ274" s="162"/>
      <c r="AK274" s="144"/>
    </row>
    <row r="275" spans="2:37" s="40" customFormat="1" x14ac:dyDescent="0.2">
      <c r="B275" s="45">
        <v>24443</v>
      </c>
      <c r="C275" s="193" t="s">
        <v>167</v>
      </c>
      <c r="D275" s="40" t="str">
        <f>_xll.BDP(C275,$D$10)</f>
        <v>JPY</v>
      </c>
      <c r="E275" s="40" t="s">
        <v>409</v>
      </c>
      <c r="F275" s="2">
        <f>_xll.BDP(C275,$F$10)</f>
        <v>880</v>
      </c>
      <c r="G275" s="2">
        <f>_xll.BDP(C275,$G$10)</f>
        <v>851</v>
      </c>
      <c r="H275" s="30">
        <f t="shared" si="137"/>
        <v>-29</v>
      </c>
      <c r="I275" s="20">
        <f t="shared" si="138"/>
        <v>-3.295454545454545</v>
      </c>
      <c r="J275" s="23">
        <v>144000</v>
      </c>
      <c r="K275" s="45" t="str">
        <f>CONCATENATE(D804,D275, " Curncy")</f>
        <v>EURJPY Curncy</v>
      </c>
      <c r="L275" s="40">
        <f>IF(D275 = D804,1,_xll.BDP(K275,$L$10))</f>
        <v>1</v>
      </c>
      <c r="M275" s="4">
        <f>IF(D275 = D804,1,_xll.BDP(K275,$M$10)*L275)</f>
        <v>129.72999999999999</v>
      </c>
      <c r="N275" s="264">
        <f t="shared" si="139"/>
        <v>-32189.932937639715</v>
      </c>
      <c r="O275" s="50">
        <f>N275 / AA740</f>
        <v>-2.0787235621527131E-4</v>
      </c>
      <c r="P275" s="273">
        <f>N275 / AA804</f>
        <v>-1.9130064706910553E-4</v>
      </c>
      <c r="Q275" s="7">
        <f t="shared" si="140"/>
        <v>944608.03206659993</v>
      </c>
      <c r="R275" s="10">
        <f>Q275 / AA740*100</f>
        <v>0.60999784530757206</v>
      </c>
      <c r="S275" s="10">
        <f>Q275 / AA804*100</f>
        <v>0.5613684505372718</v>
      </c>
      <c r="T275" s="286">
        <f t="shared" si="141"/>
        <v>0</v>
      </c>
      <c r="U275" s="125">
        <f t="shared" si="142"/>
        <v>0.60999784530757206</v>
      </c>
      <c r="V275" s="30">
        <f t="shared" si="143"/>
        <v>1</v>
      </c>
      <c r="W275" s="40">
        <v>0</v>
      </c>
      <c r="X275" s="40">
        <v>1</v>
      </c>
      <c r="Y275" s="119">
        <f t="shared" si="144"/>
        <v>0</v>
      </c>
      <c r="Z275" s="119">
        <f t="shared" si="145"/>
        <v>0</v>
      </c>
      <c r="AA275" s="168"/>
      <c r="AB275" s="151">
        <f>_xll.BDH(C275,$AB$10,$D$1,$D$1)</f>
        <v>934</v>
      </c>
      <c r="AC275" s="148">
        <f t="shared" si="146"/>
        <v>-54</v>
      </c>
      <c r="AD275" s="141">
        <f t="shared" si="147"/>
        <v>-5.7815845824411136</v>
      </c>
      <c r="AE275" s="136">
        <v>144000</v>
      </c>
      <c r="AF275" s="138">
        <f>IF(D275 = D804,1,_xll.BDP(K275,$AF$10)*L275)</f>
        <v>130.12</v>
      </c>
      <c r="AG275" s="160">
        <f>AC275*AE275*V275/AF275 / AI740</f>
        <v>-3.8685800718302567E-4</v>
      </c>
      <c r="AH275" s="160">
        <f>AC275*AE275*V275/AF275 / AI804</f>
        <v>-3.5589772043224509E-4</v>
      </c>
      <c r="AI275" s="171"/>
      <c r="AJ275" s="162"/>
      <c r="AK275" s="144"/>
    </row>
    <row r="276" spans="2:37" s="40" customFormat="1" x14ac:dyDescent="0.2">
      <c r="B276" s="45">
        <v>22749</v>
      </c>
      <c r="C276" s="193" t="s">
        <v>166</v>
      </c>
      <c r="D276" s="40" t="str">
        <f>_xll.BDP(C276,$D$10)</f>
        <v>JPY</v>
      </c>
      <c r="E276" s="40" t="s">
        <v>408</v>
      </c>
      <c r="F276" s="2">
        <f>_xll.BDP(C276,$F$10)</f>
        <v>6365</v>
      </c>
      <c r="G276" s="2">
        <f>_xll.BDP(C276,$G$10)</f>
        <v>6127</v>
      </c>
      <c r="H276" s="30">
        <f t="shared" si="137"/>
        <v>-238</v>
      </c>
      <c r="I276" s="20">
        <f t="shared" si="138"/>
        <v>-3.7391987431264728</v>
      </c>
      <c r="J276" s="23">
        <v>191000</v>
      </c>
      <c r="K276" s="45" t="str">
        <f>CONCATENATE(D804,D276, " Curncy")</f>
        <v>EURJPY Curncy</v>
      </c>
      <c r="L276" s="40">
        <f>IF(D276 = D804,1,_xll.BDP(K276,$L$10))</f>
        <v>1</v>
      </c>
      <c r="M276" s="4">
        <f>IF(D276 = D804,1,_xll.BDP(K276,$M$10)*L276)</f>
        <v>129.72999999999999</v>
      </c>
      <c r="N276" s="264">
        <f t="shared" si="139"/>
        <v>-350404.68665690284</v>
      </c>
      <c r="O276" s="50">
        <f>N276 / AA740</f>
        <v>-2.2628020998165239E-3</v>
      </c>
      <c r="P276" s="273">
        <f>N276 / AA804</f>
        <v>-2.0824101567211207E-3</v>
      </c>
      <c r="Q276" s="7">
        <f t="shared" si="140"/>
        <v>9020712.2485161498</v>
      </c>
      <c r="R276" s="10">
        <f>Q276 / AA740*100</f>
        <v>5.8252892712503535</v>
      </c>
      <c r="S276" s="10">
        <f>Q276 / AA804*100</f>
        <v>5.3608937101808012</v>
      </c>
      <c r="T276" s="286">
        <f t="shared" si="141"/>
        <v>0</v>
      </c>
      <c r="U276" s="125">
        <f t="shared" si="142"/>
        <v>5.8252892712503535</v>
      </c>
      <c r="V276" s="30">
        <f t="shared" si="143"/>
        <v>1</v>
      </c>
      <c r="W276" s="40">
        <v>0</v>
      </c>
      <c r="X276" s="40">
        <v>1</v>
      </c>
      <c r="Y276" s="119">
        <f t="shared" si="144"/>
        <v>0</v>
      </c>
      <c r="Z276" s="119">
        <f t="shared" si="145"/>
        <v>0</v>
      </c>
      <c r="AA276" s="168"/>
      <c r="AB276" s="151">
        <f>_xll.BDH(C276,$AB$10,$D$1,$D$1)</f>
        <v>6495</v>
      </c>
      <c r="AC276" s="148">
        <f t="shared" si="146"/>
        <v>-130</v>
      </c>
      <c r="AD276" s="141">
        <f t="shared" si="147"/>
        <v>-2.0015396458814472</v>
      </c>
      <c r="AE276" s="136">
        <v>191000</v>
      </c>
      <c r="AF276" s="138">
        <f>IF(D276 = D804,1,_xll.BDP(K276,$AF$10)*L276)</f>
        <v>130.12</v>
      </c>
      <c r="AG276" s="160">
        <f>AC276*AE276*V276/AF276 / AI740</f>
        <v>-1.2352989092534114E-3</v>
      </c>
      <c r="AH276" s="160">
        <f>AC276*AE276*V276/AF276 / AI804</f>
        <v>-1.1364378084275522E-3</v>
      </c>
      <c r="AI276" s="171"/>
      <c r="AJ276" s="162"/>
      <c r="AK276" s="144"/>
    </row>
    <row r="277" spans="2:37" s="40" customFormat="1" ht="12" customHeight="1" x14ac:dyDescent="0.2">
      <c r="B277" s="45">
        <v>24413</v>
      </c>
      <c r="C277" s="193" t="s">
        <v>884</v>
      </c>
      <c r="D277" s="40" t="str">
        <f>_xll.BDP(C277,$D$10)</f>
        <v>JPY</v>
      </c>
      <c r="E277" s="40" t="s">
        <v>929</v>
      </c>
      <c r="F277" s="2">
        <f>_xll.BDP(C277,$F$10)</f>
        <v>1424</v>
      </c>
      <c r="G277" s="2">
        <f>_xll.BDP(C277,$G$10)</f>
        <v>1368</v>
      </c>
      <c r="H277" s="30">
        <f t="shared" si="137"/>
        <v>-56</v>
      </c>
      <c r="I277" s="20">
        <f t="shared" si="138"/>
        <v>-3.9325842696629212</v>
      </c>
      <c r="J277" s="23">
        <v>0</v>
      </c>
      <c r="K277" s="45" t="str">
        <f>CONCATENATE(D804,D277, " Curncy")</f>
        <v>EURJPY Curncy</v>
      </c>
      <c r="L277" s="40">
        <f>IF(D277 = D804,1,_xll.BDP(K277,$L$10))</f>
        <v>1</v>
      </c>
      <c r="M277" s="4">
        <f>IF(D277 = D804,1,_xll.BDP(K277,$M$10)*L277)</f>
        <v>129.72999999999999</v>
      </c>
      <c r="N277" s="264">
        <f t="shared" si="139"/>
        <v>0</v>
      </c>
      <c r="O277" s="50">
        <f>N277 / AA740</f>
        <v>0</v>
      </c>
      <c r="P277" s="273">
        <f>N277 / AA804</f>
        <v>0</v>
      </c>
      <c r="Q277" s="7">
        <f t="shared" si="140"/>
        <v>0</v>
      </c>
      <c r="R277" s="10">
        <f>Q277 / AA740*100</f>
        <v>0</v>
      </c>
      <c r="S277" s="10">
        <f>Q277 / AA804*100</f>
        <v>0</v>
      </c>
      <c r="T277" s="286">
        <f t="shared" si="141"/>
        <v>0</v>
      </c>
      <c r="U277" s="125">
        <f t="shared" si="142"/>
        <v>0</v>
      </c>
      <c r="V277" s="30">
        <f t="shared" si="143"/>
        <v>1</v>
      </c>
      <c r="W277" s="40">
        <v>0</v>
      </c>
      <c r="X277" s="40">
        <v>1</v>
      </c>
      <c r="Y277" s="119">
        <f t="shared" si="144"/>
        <v>0</v>
      </c>
      <c r="Z277" s="119">
        <f t="shared" si="145"/>
        <v>0</v>
      </c>
      <c r="AA277" s="168"/>
      <c r="AB277" s="151">
        <f>_xll.BDH(C277,$AB$10,$D$1,$D$1)</f>
        <v>1388</v>
      </c>
      <c r="AC277" s="148">
        <f t="shared" si="146"/>
        <v>36</v>
      </c>
      <c r="AD277" s="141">
        <f t="shared" si="147"/>
        <v>2.5936599423631126</v>
      </c>
      <c r="AE277" s="136">
        <v>0</v>
      </c>
      <c r="AF277" s="138">
        <f>IF(D277 = D804,1,_xll.BDP(K277,$AF$10)*L277)</f>
        <v>130.12</v>
      </c>
      <c r="AG277" s="160">
        <f>AC277*AE277*V277/AF277 / AI740</f>
        <v>0</v>
      </c>
      <c r="AH277" s="160">
        <f>AC277*AE277*V277/AF277 / AI804</f>
        <v>0</v>
      </c>
      <c r="AI277" s="171"/>
      <c r="AJ277" s="162"/>
      <c r="AK277" s="144"/>
    </row>
    <row r="278" spans="2:37" s="40" customFormat="1" ht="12" customHeight="1" x14ac:dyDescent="0.2">
      <c r="B278" s="45">
        <v>21029</v>
      </c>
      <c r="C278" s="193" t="s">
        <v>885</v>
      </c>
      <c r="D278" s="40" t="str">
        <f>_xll.BDP(C278,$D$10)</f>
        <v>JPY</v>
      </c>
      <c r="E278" s="40" t="s">
        <v>930</v>
      </c>
      <c r="F278" s="2">
        <f>_xll.BDP(C278,$F$10)</f>
        <v>5130</v>
      </c>
      <c r="G278" s="2">
        <f>_xll.BDP(C278,$G$10)</f>
        <v>4915</v>
      </c>
      <c r="H278" s="30">
        <f t="shared" si="137"/>
        <v>-215</v>
      </c>
      <c r="I278" s="20">
        <f t="shared" si="138"/>
        <v>-4.1910331384015596</v>
      </c>
      <c r="J278" s="23">
        <v>0</v>
      </c>
      <c r="K278" s="45" t="str">
        <f>CONCATENATE(D804,D278, " Curncy")</f>
        <v>EURJPY Curncy</v>
      </c>
      <c r="L278" s="40">
        <f>IF(D278 = D804,1,_xll.BDP(K278,$L$10))</f>
        <v>1</v>
      </c>
      <c r="M278" s="4">
        <f>IF(D278 = D804,1,_xll.BDP(K278,$M$10)*L278)</f>
        <v>129.72999999999999</v>
      </c>
      <c r="N278" s="264">
        <f t="shared" si="139"/>
        <v>0</v>
      </c>
      <c r="O278" s="50">
        <f>N278 / AA740</f>
        <v>0</v>
      </c>
      <c r="P278" s="273">
        <f>N278 / AA804</f>
        <v>0</v>
      </c>
      <c r="Q278" s="7">
        <f t="shared" si="140"/>
        <v>0</v>
      </c>
      <c r="R278" s="10">
        <f>Q278 / AA740*100</f>
        <v>0</v>
      </c>
      <c r="S278" s="10">
        <f>Q278 / AA804*100</f>
        <v>0</v>
      </c>
      <c r="T278" s="286">
        <f t="shared" si="141"/>
        <v>0</v>
      </c>
      <c r="U278" s="125">
        <f t="shared" si="142"/>
        <v>0</v>
      </c>
      <c r="V278" s="30">
        <f t="shared" si="143"/>
        <v>1</v>
      </c>
      <c r="W278" s="40">
        <v>0</v>
      </c>
      <c r="X278" s="40">
        <v>1</v>
      </c>
      <c r="Y278" s="119">
        <f t="shared" si="144"/>
        <v>0</v>
      </c>
      <c r="Z278" s="119">
        <f t="shared" si="145"/>
        <v>0</v>
      </c>
      <c r="AA278" s="168"/>
      <c r="AB278" s="151">
        <f>_xll.BDH(C278,$AB$10,$D$1,$D$1)</f>
        <v>4905</v>
      </c>
      <c r="AC278" s="148">
        <f t="shared" si="146"/>
        <v>225</v>
      </c>
      <c r="AD278" s="141">
        <f t="shared" si="147"/>
        <v>4.5871559633027523</v>
      </c>
      <c r="AE278" s="136">
        <v>0</v>
      </c>
      <c r="AF278" s="138">
        <f>IF(D278 = D804,1,_xll.BDP(K278,$AF$10)*L278)</f>
        <v>130.12</v>
      </c>
      <c r="AG278" s="160">
        <f>AC278*AE278*V278/AF278 / AI740</f>
        <v>0</v>
      </c>
      <c r="AH278" s="160">
        <f>AC278*AE278*V278/AF278 / AI804</f>
        <v>0</v>
      </c>
      <c r="AI278" s="171"/>
      <c r="AJ278" s="162"/>
      <c r="AK278" s="144"/>
    </row>
    <row r="279" spans="2:37" s="40" customFormat="1" x14ac:dyDescent="0.2">
      <c r="B279" s="45">
        <v>23220</v>
      </c>
      <c r="C279" s="193" t="s">
        <v>164</v>
      </c>
      <c r="D279" s="40" t="str">
        <f>_xll.BDP(C279,$D$10)</f>
        <v>JPY</v>
      </c>
      <c r="E279" s="40" t="s">
        <v>329</v>
      </c>
      <c r="F279" s="2">
        <f>_xll.BDP(C279,$F$10)</f>
        <v>4970</v>
      </c>
      <c r="G279" s="2">
        <f>_xll.BDP(C279,$G$10)</f>
        <v>4685</v>
      </c>
      <c r="H279" s="30">
        <f t="shared" si="137"/>
        <v>-285</v>
      </c>
      <c r="I279" s="20">
        <f t="shared" si="138"/>
        <v>-5.7344064386317912</v>
      </c>
      <c r="J279" s="23">
        <v>84400</v>
      </c>
      <c r="K279" s="45" t="str">
        <f>CONCATENATE(D804,D279, " Curncy")</f>
        <v>EURJPY Curncy</v>
      </c>
      <c r="L279" s="40">
        <f>IF(D279 = D804,1,_xll.BDP(K279,$L$10))</f>
        <v>1</v>
      </c>
      <c r="M279" s="4">
        <f>IF(D279 = D804,1,_xll.BDP(K279,$M$10)*L279)</f>
        <v>129.72999999999999</v>
      </c>
      <c r="N279" s="264">
        <f t="shared" si="139"/>
        <v>-185415.86371695061</v>
      </c>
      <c r="O279" s="50">
        <f>N279 / AA740</f>
        <v>-1.1973567184871017E-3</v>
      </c>
      <c r="P279" s="273">
        <f>N279 / AA804</f>
        <v>-1.1019027214081093E-3</v>
      </c>
      <c r="Q279" s="7">
        <f t="shared" si="140"/>
        <v>3047976.5667154863</v>
      </c>
      <c r="R279" s="10">
        <f>Q279 / AA740*100</f>
        <v>1.9682863951270426</v>
      </c>
      <c r="S279" s="10">
        <f>Q279 / AA804*100</f>
        <v>1.811373420981401</v>
      </c>
      <c r="T279" s="286">
        <f t="shared" si="141"/>
        <v>0</v>
      </c>
      <c r="U279" s="125">
        <f t="shared" si="142"/>
        <v>1.9682863951270426</v>
      </c>
      <c r="V279" s="30">
        <f t="shared" si="143"/>
        <v>1</v>
      </c>
      <c r="W279" s="40">
        <v>0</v>
      </c>
      <c r="X279" s="40">
        <v>1</v>
      </c>
      <c r="Y279" s="119">
        <f t="shared" si="144"/>
        <v>0</v>
      </c>
      <c r="Z279" s="119">
        <f t="shared" si="145"/>
        <v>0</v>
      </c>
      <c r="AA279" s="168"/>
      <c r="AB279" s="151">
        <f>_xll.BDH(C279,$AB$10,$D$1,$D$1)</f>
        <v>4700</v>
      </c>
      <c r="AC279" s="148">
        <f t="shared" si="146"/>
        <v>270</v>
      </c>
      <c r="AD279" s="141">
        <f t="shared" si="147"/>
        <v>5.7446808510638299</v>
      </c>
      <c r="AE279" s="136">
        <v>84400</v>
      </c>
      <c r="AF279" s="138">
        <f>IF(D279 = D804,1,_xll.BDP(K279,$AF$10)*L279)</f>
        <v>130.12</v>
      </c>
      <c r="AG279" s="160">
        <f>AC279*AE279*V279/AF279 / AI740</f>
        <v>1.1337088821613667E-3</v>
      </c>
      <c r="AH279" s="160">
        <f>AC279*AE279*V279/AF279 / AI804</f>
        <v>1.0429780418222737E-3</v>
      </c>
      <c r="AI279" s="171"/>
      <c r="AJ279" s="162"/>
      <c r="AK279" s="144"/>
    </row>
    <row r="280" spans="2:37" s="40" customFormat="1" x14ac:dyDescent="0.2">
      <c r="B280" s="45">
        <v>773</v>
      </c>
      <c r="C280" s="193" t="s">
        <v>163</v>
      </c>
      <c r="D280" s="40" t="str">
        <f>_xll.BDP(C280,$D$10)</f>
        <v>JPY</v>
      </c>
      <c r="E280" s="40" t="s">
        <v>407</v>
      </c>
      <c r="F280" s="2">
        <f>_xll.BDP(C280,$F$10)</f>
        <v>4532</v>
      </c>
      <c r="G280" s="2">
        <f>_xll.BDP(C280,$G$10)</f>
        <v>4426</v>
      </c>
      <c r="H280" s="30">
        <f t="shared" si="137"/>
        <v>-106</v>
      </c>
      <c r="I280" s="20">
        <f t="shared" si="138"/>
        <v>-2.3389232127096204</v>
      </c>
      <c r="J280" s="23">
        <v>18520</v>
      </c>
      <c r="K280" s="45" t="str">
        <f>CONCATENATE(D804,D280, " Curncy")</f>
        <v>EURJPY Curncy</v>
      </c>
      <c r="L280" s="40">
        <f>IF(D280 = D804,1,_xll.BDP(K280,$L$10))</f>
        <v>1</v>
      </c>
      <c r="M280" s="4">
        <f>IF(D280 = D804,1,_xll.BDP(K280,$M$10)*L280)</f>
        <v>129.72999999999999</v>
      </c>
      <c r="N280" s="264">
        <f t="shared" si="139"/>
        <v>-15132.351807600402</v>
      </c>
      <c r="O280" s="50">
        <f>N280 / AA740</f>
        <v>-9.7719918566408867E-5</v>
      </c>
      <c r="P280" s="273">
        <f>N280 / AA804</f>
        <v>-8.992962793924868E-5</v>
      </c>
      <c r="Q280" s="7">
        <f t="shared" si="140"/>
        <v>631847.06698527711</v>
      </c>
      <c r="R280" s="10">
        <f>Q280 / AA740*100</f>
        <v>0.40802675431596758</v>
      </c>
      <c r="S280" s="10">
        <f>Q280 / AA804*100</f>
        <v>0.37549861628218362</v>
      </c>
      <c r="T280" s="286">
        <f t="shared" si="141"/>
        <v>0</v>
      </c>
      <c r="U280" s="125">
        <f t="shared" si="142"/>
        <v>0.40802675431596758</v>
      </c>
      <c r="V280" s="30">
        <f t="shared" si="143"/>
        <v>1</v>
      </c>
      <c r="W280" s="40">
        <v>0</v>
      </c>
      <c r="X280" s="40">
        <v>1</v>
      </c>
      <c r="Y280" s="119">
        <f t="shared" si="144"/>
        <v>0</v>
      </c>
      <c r="Z280" s="119">
        <f t="shared" si="145"/>
        <v>0</v>
      </c>
      <c r="AA280" s="168"/>
      <c r="AB280" s="151">
        <f>_xll.BDH(C280,$AB$10,$D$1,$D$1)</f>
        <v>4516</v>
      </c>
      <c r="AC280" s="148">
        <f t="shared" si="146"/>
        <v>16</v>
      </c>
      <c r="AD280" s="141">
        <f t="shared" si="147"/>
        <v>0.35429583702391498</v>
      </c>
      <c r="AE280" s="136">
        <v>18520</v>
      </c>
      <c r="AF280" s="138">
        <f>IF(D280 = D804,1,_xll.BDP(K280,$AF$10)*L280)</f>
        <v>130.12</v>
      </c>
      <c r="AG280" s="160">
        <f>AC280*AE280*V280/AF280 / AI740</f>
        <v>1.4741996487715299E-5</v>
      </c>
      <c r="AH280" s="160">
        <f>AC280*AE280*V280/AF280 / AI804</f>
        <v>1.3562192967911891E-5</v>
      </c>
      <c r="AI280" s="171"/>
      <c r="AJ280" s="162"/>
      <c r="AK280" s="144"/>
    </row>
    <row r="281" spans="2:37" s="40" customFormat="1" x14ac:dyDescent="0.2">
      <c r="B281" s="45">
        <v>19476</v>
      </c>
      <c r="C281" s="193" t="s">
        <v>529</v>
      </c>
      <c r="D281" s="40" t="str">
        <f>_xll.BDP(C281,$D$10)</f>
        <v>JPY</v>
      </c>
      <c r="E281" s="40" t="s">
        <v>530</v>
      </c>
      <c r="F281" s="2">
        <f>_xll.BDP(C281,$F$10)</f>
        <v>1589</v>
      </c>
      <c r="G281" s="2">
        <f>_xll.BDP(C281,$G$10)</f>
        <v>1504</v>
      </c>
      <c r="H281" s="30">
        <f t="shared" si="137"/>
        <v>-85</v>
      </c>
      <c r="I281" s="20">
        <f t="shared" si="138"/>
        <v>-5.3492762743864066</v>
      </c>
      <c r="J281" s="23">
        <v>0</v>
      </c>
      <c r="K281" s="45" t="str">
        <f>CONCATENATE(D804,D281, " Curncy")</f>
        <v>EURJPY Curncy</v>
      </c>
      <c r="L281" s="40">
        <f>IF(D281 = D804,1,_xll.BDP(K281,$L$10))</f>
        <v>1</v>
      </c>
      <c r="M281" s="4">
        <f>IF(D281 = D804,1,_xll.BDP(K281,$M$10)*L281)</f>
        <v>129.72999999999999</v>
      </c>
      <c r="N281" s="264">
        <f t="shared" si="139"/>
        <v>0</v>
      </c>
      <c r="O281" s="50">
        <f>N281 / AA740</f>
        <v>0</v>
      </c>
      <c r="P281" s="273">
        <f>N281 / AA804</f>
        <v>0</v>
      </c>
      <c r="Q281" s="7">
        <f t="shared" si="140"/>
        <v>0</v>
      </c>
      <c r="R281" s="10">
        <f>Q281 / AA740*100</f>
        <v>0</v>
      </c>
      <c r="S281" s="10">
        <f>Q281 / AA804*100</f>
        <v>0</v>
      </c>
      <c r="T281" s="286">
        <f t="shared" si="141"/>
        <v>0</v>
      </c>
      <c r="U281" s="125">
        <f t="shared" si="142"/>
        <v>0</v>
      </c>
      <c r="V281" s="30">
        <f t="shared" si="143"/>
        <v>1</v>
      </c>
      <c r="W281" s="40">
        <v>0</v>
      </c>
      <c r="X281" s="40">
        <v>1</v>
      </c>
      <c r="Y281" s="119">
        <f t="shared" si="144"/>
        <v>0</v>
      </c>
      <c r="Z281" s="119">
        <f t="shared" si="145"/>
        <v>0</v>
      </c>
      <c r="AA281" s="168"/>
      <c r="AB281" s="151">
        <f>_xll.BDH(C281,$AB$10,$D$1,$D$1)</f>
        <v>1548</v>
      </c>
      <c r="AC281" s="148">
        <f t="shared" si="146"/>
        <v>41</v>
      </c>
      <c r="AD281" s="141">
        <f t="shared" si="147"/>
        <v>2.648578811369509</v>
      </c>
      <c r="AE281" s="136">
        <v>0</v>
      </c>
      <c r="AF281" s="138">
        <f>IF(D281 = D804,1,_xll.BDP(K281,$AF$10)*L281)</f>
        <v>130.12</v>
      </c>
      <c r="AG281" s="160">
        <f>AC281*AE281*V281/AF281 / AI740</f>
        <v>0</v>
      </c>
      <c r="AH281" s="160">
        <f>AC281*AE281*V281/AF281 / AI804</f>
        <v>0</v>
      </c>
      <c r="AI281" s="171"/>
      <c r="AJ281" s="162"/>
      <c r="AK281" s="144"/>
    </row>
    <row r="282" spans="2:37" s="40" customFormat="1" x14ac:dyDescent="0.2">
      <c r="B282" s="45">
        <v>27664</v>
      </c>
      <c r="C282" s="193" t="s">
        <v>482</v>
      </c>
      <c r="D282" s="40" t="str">
        <f>_xll.BDP(C282,$D$10)</f>
        <v>JPY</v>
      </c>
      <c r="E282" s="40" t="s">
        <v>483</v>
      </c>
      <c r="F282" s="2">
        <f>_xll.BDP(C282,$F$10)</f>
        <v>1177</v>
      </c>
      <c r="G282" s="2">
        <f>_xll.BDP(C282,$G$10)</f>
        <v>1108</v>
      </c>
      <c r="H282" s="30">
        <f t="shared" si="137"/>
        <v>-69</v>
      </c>
      <c r="I282" s="20">
        <f t="shared" si="138"/>
        <v>-5.8623619371282922</v>
      </c>
      <c r="J282" s="23">
        <v>51900</v>
      </c>
      <c r="K282" s="45" t="str">
        <f>CONCATENATE(D804,D282, " Curncy")</f>
        <v>EURJPY Curncy</v>
      </c>
      <c r="L282" s="40">
        <f>IF(D282 = D804,1,_xll.BDP(K282,$L$10))</f>
        <v>1</v>
      </c>
      <c r="M282" s="4">
        <f>IF(D282 = D804,1,_xll.BDP(K282,$M$10)*L282)</f>
        <v>129.72999999999999</v>
      </c>
      <c r="N282" s="264">
        <f t="shared" si="139"/>
        <v>-27604.254991135436</v>
      </c>
      <c r="O282" s="50">
        <f>N282 / AA740</f>
        <v>-1.7825950546994926E-4</v>
      </c>
      <c r="P282" s="273">
        <f>N282 / AA804</f>
        <v>-1.6404855057930407E-4</v>
      </c>
      <c r="Q282" s="7">
        <f t="shared" si="140"/>
        <v>443268.32652431977</v>
      </c>
      <c r="R282" s="10">
        <f>Q282 / AA740*100</f>
        <v>0.2862485971894258</v>
      </c>
      <c r="S282" s="10">
        <f>Q282 / AA804*100</f>
        <v>0.26342868701720135</v>
      </c>
      <c r="T282" s="286">
        <f t="shared" si="141"/>
        <v>0</v>
      </c>
      <c r="U282" s="125">
        <f t="shared" si="142"/>
        <v>0.2862485971894258</v>
      </c>
      <c r="V282" s="30">
        <f t="shared" si="143"/>
        <v>1</v>
      </c>
      <c r="W282" s="40">
        <v>0</v>
      </c>
      <c r="X282" s="40">
        <v>1</v>
      </c>
      <c r="Y282" s="119">
        <f t="shared" si="144"/>
        <v>0</v>
      </c>
      <c r="Z282" s="119">
        <f t="shared" si="145"/>
        <v>0</v>
      </c>
      <c r="AA282" s="168"/>
      <c r="AB282" s="151">
        <f>_xll.BDH(C282,$AB$10,$D$1,$D$1)</f>
        <v>1341</v>
      </c>
      <c r="AC282" s="148">
        <f t="shared" si="146"/>
        <v>-164</v>
      </c>
      <c r="AD282" s="141">
        <f t="shared" si="147"/>
        <v>-12.229679343773302</v>
      </c>
      <c r="AE282" s="136">
        <v>51900</v>
      </c>
      <c r="AF282" s="138">
        <f>IF(D282 = D804,1,_xll.BDP(K282,$AF$10)*L282)</f>
        <v>130.12</v>
      </c>
      <c r="AG282" s="160">
        <f>AC282*AE282*V282/AF282 / AI740</f>
        <v>-4.2345429706006191E-4</v>
      </c>
      <c r="AH282" s="160">
        <f>AC282*AE282*V282/AF282 / AI804</f>
        <v>-3.895652054052337E-4</v>
      </c>
      <c r="AI282" s="171"/>
      <c r="AJ282" s="162"/>
      <c r="AK282" s="144"/>
    </row>
    <row r="283" spans="2:37" s="40" customFormat="1" ht="12" customHeight="1" x14ac:dyDescent="0.2">
      <c r="B283" s="45">
        <v>25585</v>
      </c>
      <c r="C283" s="193" t="s">
        <v>887</v>
      </c>
      <c r="D283" s="40" t="str">
        <f>_xll.BDP(C283,$D$10)</f>
        <v>JPY</v>
      </c>
      <c r="E283" s="40" t="s">
        <v>932</v>
      </c>
      <c r="F283" s="2">
        <f>_xll.BDP(C283,$F$10)</f>
        <v>21345</v>
      </c>
      <c r="G283" s="2">
        <f>_xll.BDP(C283,$G$10)</f>
        <v>20125</v>
      </c>
      <c r="H283" s="30">
        <f t="shared" si="137"/>
        <v>-1220</v>
      </c>
      <c r="I283" s="20">
        <f t="shared" si="138"/>
        <v>-5.7156242679784492</v>
      </c>
      <c r="J283" s="23">
        <v>0</v>
      </c>
      <c r="K283" s="45" t="str">
        <f>CONCATENATE(D804,D283, " Curncy")</f>
        <v>EURJPY Curncy</v>
      </c>
      <c r="L283" s="40">
        <f>IF(D283 = D804,1,_xll.BDP(K283,$L$10))</f>
        <v>1</v>
      </c>
      <c r="M283" s="4">
        <f>IF(D283 = D804,1,_xll.BDP(K283,$M$10)*L283)</f>
        <v>129.72999999999999</v>
      </c>
      <c r="N283" s="264">
        <f t="shared" si="139"/>
        <v>0</v>
      </c>
      <c r="O283" s="50">
        <f>N283 / AA740</f>
        <v>0</v>
      </c>
      <c r="P283" s="273">
        <f>N283 / AA804</f>
        <v>0</v>
      </c>
      <c r="Q283" s="7">
        <f t="shared" si="140"/>
        <v>0</v>
      </c>
      <c r="R283" s="10">
        <f>Q283 / AA740*100</f>
        <v>0</v>
      </c>
      <c r="S283" s="10">
        <f>Q283 / AA804*100</f>
        <v>0</v>
      </c>
      <c r="T283" s="286">
        <f t="shared" si="141"/>
        <v>0</v>
      </c>
      <c r="U283" s="125">
        <f t="shared" si="142"/>
        <v>0</v>
      </c>
      <c r="V283" s="30">
        <f t="shared" si="143"/>
        <v>1</v>
      </c>
      <c r="W283" s="40">
        <v>0</v>
      </c>
      <c r="X283" s="40">
        <v>1</v>
      </c>
      <c r="Y283" s="119">
        <f t="shared" si="144"/>
        <v>0</v>
      </c>
      <c r="Z283" s="119">
        <f t="shared" si="145"/>
        <v>0</v>
      </c>
      <c r="AA283" s="168"/>
      <c r="AB283" s="151">
        <f>_xll.BDH(C283,$AB$10,$D$1,$D$1)</f>
        <v>21275</v>
      </c>
      <c r="AC283" s="148">
        <f t="shared" si="146"/>
        <v>70</v>
      </c>
      <c r="AD283" s="141">
        <f t="shared" si="147"/>
        <v>0.32902467685076381</v>
      </c>
      <c r="AE283" s="136">
        <v>0</v>
      </c>
      <c r="AF283" s="138">
        <f>IF(D283 = D804,1,_xll.BDP(K283,$AF$10)*L283)</f>
        <v>130.12</v>
      </c>
      <c r="AG283" s="160">
        <f>AC283*AE283*V283/AF283 / AI740</f>
        <v>0</v>
      </c>
      <c r="AH283" s="160">
        <f>AC283*AE283*V283/AF283 / AI804</f>
        <v>0</v>
      </c>
      <c r="AI283" s="171"/>
      <c r="AJ283" s="162"/>
      <c r="AK283" s="144"/>
    </row>
    <row r="284" spans="2:37" s="40" customFormat="1" ht="12" customHeight="1" x14ac:dyDescent="0.2">
      <c r="B284" s="45">
        <v>18611</v>
      </c>
      <c r="C284" s="193" t="s">
        <v>888</v>
      </c>
      <c r="D284" s="40" t="str">
        <f>_xll.BDP(C284,$D$10)</f>
        <v>JPY</v>
      </c>
      <c r="E284" s="40" t="s">
        <v>933</v>
      </c>
      <c r="F284" s="2">
        <f>_xll.BDP(C284,$F$10)</f>
        <v>6350</v>
      </c>
      <c r="G284" s="2">
        <f>_xll.BDP(C284,$G$10)</f>
        <v>6050</v>
      </c>
      <c r="H284" s="30">
        <f t="shared" si="137"/>
        <v>-300</v>
      </c>
      <c r="I284" s="20">
        <f t="shared" si="138"/>
        <v>-4.7244094488188972</v>
      </c>
      <c r="J284" s="23">
        <v>0</v>
      </c>
      <c r="K284" s="45" t="str">
        <f>CONCATENATE(D804,D284, " Curncy")</f>
        <v>EURJPY Curncy</v>
      </c>
      <c r="L284" s="40">
        <f>IF(D284 = D804,1,_xll.BDP(K284,$L$10))</f>
        <v>1</v>
      </c>
      <c r="M284" s="4">
        <f>IF(D284 = D804,1,_xll.BDP(K284,$M$10)*L284)</f>
        <v>129.72999999999999</v>
      </c>
      <c r="N284" s="264">
        <f t="shared" si="139"/>
        <v>0</v>
      </c>
      <c r="O284" s="50">
        <f>N284 / AA740</f>
        <v>0</v>
      </c>
      <c r="P284" s="273">
        <f>N284 / AA804</f>
        <v>0</v>
      </c>
      <c r="Q284" s="7">
        <f t="shared" si="140"/>
        <v>0</v>
      </c>
      <c r="R284" s="10">
        <f>Q284 / AA740*100</f>
        <v>0</v>
      </c>
      <c r="S284" s="10">
        <f>Q284 / AA804*100</f>
        <v>0</v>
      </c>
      <c r="T284" s="286">
        <f t="shared" si="141"/>
        <v>0</v>
      </c>
      <c r="U284" s="125">
        <f t="shared" si="142"/>
        <v>0</v>
      </c>
      <c r="V284" s="30">
        <f t="shared" si="143"/>
        <v>1</v>
      </c>
      <c r="W284" s="40">
        <v>0</v>
      </c>
      <c r="X284" s="40">
        <v>1</v>
      </c>
      <c r="Y284" s="119">
        <f t="shared" si="144"/>
        <v>0</v>
      </c>
      <c r="Z284" s="119">
        <f t="shared" si="145"/>
        <v>0</v>
      </c>
      <c r="AA284" s="168"/>
      <c r="AB284" s="151">
        <f>_xll.BDH(C284,$AB$10,$D$1,$D$1)</f>
        <v>6240</v>
      </c>
      <c r="AC284" s="148">
        <f t="shared" si="146"/>
        <v>110</v>
      </c>
      <c r="AD284" s="141">
        <f t="shared" si="147"/>
        <v>1.7628205128205128</v>
      </c>
      <c r="AE284" s="136">
        <v>0</v>
      </c>
      <c r="AF284" s="138">
        <f>IF(D284 = D804,1,_xll.BDP(K284,$AF$10)*L284)</f>
        <v>130.12</v>
      </c>
      <c r="AG284" s="160">
        <f>AC284*AE284*V284/AF284 / AI740</f>
        <v>0</v>
      </c>
      <c r="AH284" s="160">
        <f>AC284*AE284*V284/AF284 / AI804</f>
        <v>0</v>
      </c>
      <c r="AI284" s="171"/>
      <c r="AJ284" s="162"/>
      <c r="AK284" s="144"/>
    </row>
    <row r="285" spans="2:37" s="40" customFormat="1" ht="12" customHeight="1" x14ac:dyDescent="0.2">
      <c r="B285" s="45">
        <v>8555</v>
      </c>
      <c r="C285" s="193" t="s">
        <v>889</v>
      </c>
      <c r="D285" s="40" t="str">
        <f>_xll.BDP(C285,$D$10)</f>
        <v>JPY</v>
      </c>
      <c r="E285" s="40" t="s">
        <v>934</v>
      </c>
      <c r="F285" s="2">
        <f>_xll.BDP(C285,$F$10)</f>
        <v>6846</v>
      </c>
      <c r="G285" s="2">
        <f>_xll.BDP(C285,$G$10)</f>
        <v>6603</v>
      </c>
      <c r="H285" s="30">
        <f t="shared" si="137"/>
        <v>-243</v>
      </c>
      <c r="I285" s="20">
        <f t="shared" si="138"/>
        <v>-3.5495179666958809</v>
      </c>
      <c r="J285" s="23">
        <v>0</v>
      </c>
      <c r="K285" s="45" t="str">
        <f>CONCATENATE(D804,D285, " Curncy")</f>
        <v>EURJPY Curncy</v>
      </c>
      <c r="L285" s="40">
        <f>IF(D285 = D804,1,_xll.BDP(K285,$L$10))</f>
        <v>1</v>
      </c>
      <c r="M285" s="4">
        <f>IF(D285 = D804,1,_xll.BDP(K285,$M$10)*L285)</f>
        <v>129.72999999999999</v>
      </c>
      <c r="N285" s="264">
        <f t="shared" si="139"/>
        <v>0</v>
      </c>
      <c r="O285" s="50">
        <f>N285 / AA740</f>
        <v>0</v>
      </c>
      <c r="P285" s="273">
        <f>N285 / AA804</f>
        <v>0</v>
      </c>
      <c r="Q285" s="7">
        <f t="shared" si="140"/>
        <v>0</v>
      </c>
      <c r="R285" s="10">
        <f>Q285 / AA740*100</f>
        <v>0</v>
      </c>
      <c r="S285" s="10">
        <f>Q285 / AA804*100</f>
        <v>0</v>
      </c>
      <c r="T285" s="286">
        <f t="shared" si="141"/>
        <v>0</v>
      </c>
      <c r="U285" s="125">
        <f t="shared" si="142"/>
        <v>0</v>
      </c>
      <c r="V285" s="30">
        <f t="shared" si="143"/>
        <v>1</v>
      </c>
      <c r="W285" s="40">
        <v>0</v>
      </c>
      <c r="X285" s="40">
        <v>1</v>
      </c>
      <c r="Y285" s="119">
        <f t="shared" si="144"/>
        <v>0</v>
      </c>
      <c r="Z285" s="119">
        <f t="shared" si="145"/>
        <v>0</v>
      </c>
      <c r="AA285" s="168"/>
      <c r="AB285" s="151">
        <f>_xll.BDH(C285,$AB$10,$D$1,$D$1)</f>
        <v>6815</v>
      </c>
      <c r="AC285" s="148">
        <f t="shared" si="146"/>
        <v>31</v>
      </c>
      <c r="AD285" s="141">
        <f t="shared" si="147"/>
        <v>0.45487894350696989</v>
      </c>
      <c r="AE285" s="136">
        <v>0</v>
      </c>
      <c r="AF285" s="138">
        <f>IF(D285 = D804,1,_xll.BDP(K285,$AF$10)*L285)</f>
        <v>130.12</v>
      </c>
      <c r="AG285" s="160">
        <f>AC285*AE285*V285/AF285 / AI740</f>
        <v>0</v>
      </c>
      <c r="AH285" s="160">
        <f>AC285*AE285*V285/AF285 / AI804</f>
        <v>0</v>
      </c>
      <c r="AI285" s="171"/>
      <c r="AJ285" s="162"/>
      <c r="AK285" s="144"/>
    </row>
    <row r="286" spans="2:37" s="40" customFormat="1" ht="12" customHeight="1" x14ac:dyDescent="0.2">
      <c r="B286" s="45">
        <v>27477</v>
      </c>
      <c r="C286" s="193" t="s">
        <v>890</v>
      </c>
      <c r="D286" s="40" t="str">
        <f>_xll.BDP(C286,$D$10)</f>
        <v>JPY</v>
      </c>
      <c r="E286" s="40" t="s">
        <v>935</v>
      </c>
      <c r="F286" s="2">
        <f>_xll.BDP(C286,$F$10)</f>
        <v>3095</v>
      </c>
      <c r="G286" s="2">
        <f>_xll.BDP(C286,$G$10)</f>
        <v>3025</v>
      </c>
      <c r="H286" s="30">
        <f t="shared" si="137"/>
        <v>-70</v>
      </c>
      <c r="I286" s="20">
        <f t="shared" si="138"/>
        <v>-2.2617124394184165</v>
      </c>
      <c r="J286" s="23">
        <v>0</v>
      </c>
      <c r="K286" s="45" t="str">
        <f>CONCATENATE(D804,D286, " Curncy")</f>
        <v>EURJPY Curncy</v>
      </c>
      <c r="L286" s="40">
        <f>IF(D286 = D804,1,_xll.BDP(K286,$L$10))</f>
        <v>1</v>
      </c>
      <c r="M286" s="4">
        <f>IF(D286 = D804,1,_xll.BDP(K286,$M$10)*L286)</f>
        <v>129.72999999999999</v>
      </c>
      <c r="N286" s="264">
        <f t="shared" si="139"/>
        <v>0</v>
      </c>
      <c r="O286" s="50">
        <f>N286 / AA740</f>
        <v>0</v>
      </c>
      <c r="P286" s="273">
        <f>N286 / AA804</f>
        <v>0</v>
      </c>
      <c r="Q286" s="7">
        <f t="shared" si="140"/>
        <v>0</v>
      </c>
      <c r="R286" s="10">
        <f>Q286 / AA740*100</f>
        <v>0</v>
      </c>
      <c r="S286" s="10">
        <f>Q286 / AA804*100</f>
        <v>0</v>
      </c>
      <c r="T286" s="286">
        <f t="shared" si="141"/>
        <v>0</v>
      </c>
      <c r="U286" s="125">
        <f t="shared" si="142"/>
        <v>0</v>
      </c>
      <c r="V286" s="30">
        <f t="shared" si="143"/>
        <v>1</v>
      </c>
      <c r="W286" s="40">
        <v>0</v>
      </c>
      <c r="X286" s="40">
        <v>1</v>
      </c>
      <c r="Y286" s="119">
        <f t="shared" si="144"/>
        <v>0</v>
      </c>
      <c r="Z286" s="119">
        <f t="shared" si="145"/>
        <v>0</v>
      </c>
      <c r="AA286" s="168"/>
      <c r="AB286" s="151">
        <f>_xll.BDH(C286,$AB$10,$D$1,$D$1)</f>
        <v>3040</v>
      </c>
      <c r="AC286" s="148">
        <f t="shared" si="146"/>
        <v>55</v>
      </c>
      <c r="AD286" s="141">
        <f t="shared" si="147"/>
        <v>1.8092105263157896</v>
      </c>
      <c r="AE286" s="136">
        <v>0</v>
      </c>
      <c r="AF286" s="138">
        <f>IF(D286 = D804,1,_xll.BDP(K286,$AF$10)*L286)</f>
        <v>130.12</v>
      </c>
      <c r="AG286" s="160">
        <f>AC286*AE286*V286/AF286 / AI740</f>
        <v>0</v>
      </c>
      <c r="AH286" s="160">
        <f>AC286*AE286*V286/AF286 / AI804</f>
        <v>0</v>
      </c>
      <c r="AI286" s="171"/>
      <c r="AJ286" s="162"/>
      <c r="AK286" s="144"/>
    </row>
    <row r="287" spans="2:37" s="40" customFormat="1" ht="12" customHeight="1" x14ac:dyDescent="0.2">
      <c r="B287" s="45">
        <v>23869</v>
      </c>
      <c r="C287" s="193" t="s">
        <v>892</v>
      </c>
      <c r="D287" s="40" t="str">
        <f>_xll.BDP(C287,$D$10)</f>
        <v>JPY</v>
      </c>
      <c r="E287" s="40" t="s">
        <v>937</v>
      </c>
      <c r="F287" s="2">
        <f>_xll.BDP(C287,$F$10)</f>
        <v>509</v>
      </c>
      <c r="G287" s="2">
        <f>_xll.BDP(C287,$G$10)</f>
        <v>494</v>
      </c>
      <c r="H287" s="30">
        <f t="shared" si="137"/>
        <v>-15</v>
      </c>
      <c r="I287" s="20">
        <f t="shared" si="138"/>
        <v>-2.9469548133595285</v>
      </c>
      <c r="J287" s="23">
        <v>0</v>
      </c>
      <c r="K287" s="45" t="str">
        <f>CONCATENATE(D804,D287, " Curncy")</f>
        <v>EURJPY Curncy</v>
      </c>
      <c r="L287" s="40">
        <f>IF(D287 = D804,1,_xll.BDP(K287,$L$10))</f>
        <v>1</v>
      </c>
      <c r="M287" s="4">
        <f>IF(D287 = D804,1,_xll.BDP(K287,$M$10)*L287)</f>
        <v>129.72999999999999</v>
      </c>
      <c r="N287" s="264">
        <f t="shared" si="139"/>
        <v>0</v>
      </c>
      <c r="O287" s="50">
        <f>N287 / AA740</f>
        <v>0</v>
      </c>
      <c r="P287" s="273">
        <f>N287 / AA804</f>
        <v>0</v>
      </c>
      <c r="Q287" s="7">
        <f t="shared" si="140"/>
        <v>0</v>
      </c>
      <c r="R287" s="10">
        <f>Q287 / AA740*100</f>
        <v>0</v>
      </c>
      <c r="S287" s="10">
        <f>Q287 / AA804*100</f>
        <v>0</v>
      </c>
      <c r="T287" s="286">
        <f t="shared" si="141"/>
        <v>0</v>
      </c>
      <c r="U287" s="125">
        <f t="shared" si="142"/>
        <v>0</v>
      </c>
      <c r="V287" s="30">
        <f t="shared" si="143"/>
        <v>1</v>
      </c>
      <c r="W287" s="40">
        <v>0</v>
      </c>
      <c r="X287" s="40">
        <v>1</v>
      </c>
      <c r="Y287" s="119">
        <f t="shared" si="144"/>
        <v>0</v>
      </c>
      <c r="Z287" s="119">
        <f t="shared" si="145"/>
        <v>0</v>
      </c>
      <c r="AA287" s="168"/>
      <c r="AB287" s="151">
        <f>_xll.BDH(C287,$AB$10,$D$1,$D$1)</f>
        <v>513</v>
      </c>
      <c r="AC287" s="148">
        <f t="shared" si="146"/>
        <v>-4</v>
      </c>
      <c r="AD287" s="141">
        <f t="shared" si="147"/>
        <v>-0.77972709551656916</v>
      </c>
      <c r="AE287" s="136">
        <v>0</v>
      </c>
      <c r="AF287" s="138">
        <f>IF(D287 = D804,1,_xll.BDP(K287,$AF$10)*L287)</f>
        <v>130.12</v>
      </c>
      <c r="AG287" s="160">
        <f>AC287*AE287*V287/AF287 / AI740</f>
        <v>0</v>
      </c>
      <c r="AH287" s="160">
        <f>AC287*AE287*V287/AF287 / AI804</f>
        <v>0</v>
      </c>
      <c r="AI287" s="171"/>
      <c r="AJ287" s="162"/>
      <c r="AK287" s="144"/>
    </row>
    <row r="288" spans="2:37" s="40" customFormat="1" ht="12" customHeight="1" x14ac:dyDescent="0.2">
      <c r="B288" s="45">
        <v>25621</v>
      </c>
      <c r="C288" s="193" t="s">
        <v>893</v>
      </c>
      <c r="D288" s="40" t="str">
        <f>_xll.BDP(C288,$D$10)</f>
        <v>JPY</v>
      </c>
      <c r="E288" s="40" t="s">
        <v>938</v>
      </c>
      <c r="F288" s="2">
        <f>_xll.BDP(C288,$F$10)</f>
        <v>2627</v>
      </c>
      <c r="G288" s="2">
        <f>_xll.BDP(C288,$G$10)</f>
        <v>2582</v>
      </c>
      <c r="H288" s="30">
        <f t="shared" si="137"/>
        <v>-45</v>
      </c>
      <c r="I288" s="20">
        <f t="shared" si="138"/>
        <v>-1.7129805862200229</v>
      </c>
      <c r="J288" s="23">
        <v>0</v>
      </c>
      <c r="K288" s="45" t="str">
        <f>CONCATENATE(D804,D288, " Curncy")</f>
        <v>EURJPY Curncy</v>
      </c>
      <c r="L288" s="40">
        <f>IF(D288 = D804,1,_xll.BDP(K288,$L$10))</f>
        <v>1</v>
      </c>
      <c r="M288" s="4">
        <f>IF(D288 = D804,1,_xll.BDP(K288,$M$10)*L288)</f>
        <v>129.72999999999999</v>
      </c>
      <c r="N288" s="264">
        <f t="shared" si="139"/>
        <v>0</v>
      </c>
      <c r="O288" s="50">
        <f>N288 / AA740</f>
        <v>0</v>
      </c>
      <c r="P288" s="273">
        <f>N288 / AA804</f>
        <v>0</v>
      </c>
      <c r="Q288" s="7">
        <f t="shared" si="140"/>
        <v>0</v>
      </c>
      <c r="R288" s="10">
        <f>Q288 / AA740*100</f>
        <v>0</v>
      </c>
      <c r="S288" s="10">
        <f>Q288 / AA804*100</f>
        <v>0</v>
      </c>
      <c r="T288" s="286">
        <f t="shared" si="141"/>
        <v>0</v>
      </c>
      <c r="U288" s="125">
        <f t="shared" si="142"/>
        <v>0</v>
      </c>
      <c r="V288" s="30">
        <f t="shared" si="143"/>
        <v>1</v>
      </c>
      <c r="W288" s="40">
        <v>0</v>
      </c>
      <c r="X288" s="40">
        <v>1</v>
      </c>
      <c r="Y288" s="119">
        <f t="shared" si="144"/>
        <v>0</v>
      </c>
      <c r="Z288" s="119">
        <f t="shared" si="145"/>
        <v>0</v>
      </c>
      <c r="AA288" s="168"/>
      <c r="AB288" s="151">
        <f>_xll.BDH(C288,$AB$10,$D$1,$D$1)</f>
        <v>2702</v>
      </c>
      <c r="AC288" s="148">
        <f t="shared" si="146"/>
        <v>-75</v>
      </c>
      <c r="AD288" s="141">
        <f t="shared" si="147"/>
        <v>-2.7757216876387858</v>
      </c>
      <c r="AE288" s="136">
        <v>0</v>
      </c>
      <c r="AF288" s="138">
        <f>IF(D288 = D804,1,_xll.BDP(K288,$AF$10)*L288)</f>
        <v>130.12</v>
      </c>
      <c r="AG288" s="160">
        <f>AC288*AE288*V288/AF288 / AI740</f>
        <v>0</v>
      </c>
      <c r="AH288" s="160">
        <f>AC288*AE288*V288/AF288 / AI804</f>
        <v>0</v>
      </c>
      <c r="AI288" s="171"/>
      <c r="AJ288" s="162"/>
      <c r="AK288" s="144"/>
    </row>
    <row r="289" spans="1:37" x14ac:dyDescent="0.2">
      <c r="A289" s="52" t="s">
        <v>302</v>
      </c>
      <c r="B289" s="58"/>
      <c r="C289" s="44"/>
      <c r="D289" s="14"/>
      <c r="E289" s="44" t="s">
        <v>23</v>
      </c>
      <c r="F289" s="15"/>
      <c r="G289" s="15"/>
      <c r="H289" s="35"/>
      <c r="I289" s="36"/>
      <c r="J289" s="37"/>
      <c r="K289" s="46"/>
      <c r="L289" s="14"/>
      <c r="M289" s="16"/>
      <c r="N289" s="269">
        <f t="shared" ref="N289:U289" si="148" xml:space="preserve"> SUM(N237:N288)</f>
        <v>-706536.57596546703</v>
      </c>
      <c r="O289" s="256">
        <f t="shared" si="148"/>
        <v>-4.5625886541216468E-3</v>
      </c>
      <c r="P289" s="277">
        <f t="shared" si="148"/>
        <v>-4.1988563449953742E-3</v>
      </c>
      <c r="Q289" s="271">
        <f t="shared" si="148"/>
        <v>16809023.309951439</v>
      </c>
      <c r="R289" s="38">
        <f t="shared" si="148"/>
        <v>10.854733024408802</v>
      </c>
      <c r="S289" s="234">
        <f t="shared" si="148"/>
        <v>9.9893871851886082</v>
      </c>
      <c r="T289" s="290">
        <f t="shared" si="148"/>
        <v>-1.8586304916623868</v>
      </c>
      <c r="U289" s="129">
        <f t="shared" si="148"/>
        <v>12.713363516071189</v>
      </c>
      <c r="V289" s="35"/>
      <c r="W289" s="42"/>
      <c r="X289" s="42"/>
      <c r="Y289" s="120">
        <f xml:space="preserve"> SUM(Y237:Y288)</f>
        <v>1.0417585851835802E-3</v>
      </c>
      <c r="Z289" s="120">
        <f xml:space="preserve"> SUM(Z237:Z288)</f>
        <v>0</v>
      </c>
      <c r="AA289" s="180"/>
      <c r="AB289" s="140"/>
      <c r="AC289" s="149"/>
      <c r="AD289" s="139"/>
      <c r="AE289" s="140"/>
      <c r="AF289" s="145"/>
      <c r="AG289" s="161">
        <f xml:space="preserve"> SUM(AG237:AG288)</f>
        <v>-2.0090557188311186E-4</v>
      </c>
      <c r="AH289" s="236">
        <f xml:space="preserve"> SUM(AH237:AH288)</f>
        <v>-1.8482707796586433E-4</v>
      </c>
      <c r="AI289" s="181"/>
      <c r="AJ289" s="162"/>
      <c r="AK289" s="144"/>
    </row>
    <row r="290" spans="1:37" x14ac:dyDescent="0.2">
      <c r="C290" s="192"/>
      <c r="D290" s="5"/>
      <c r="E290" s="5"/>
      <c r="F290" s="27"/>
      <c r="G290" s="27"/>
      <c r="H290" s="31"/>
      <c r="I290" s="68"/>
      <c r="J290" s="24"/>
      <c r="K290" s="43"/>
      <c r="L290" s="28"/>
      <c r="M290" s="29"/>
      <c r="N290" s="268"/>
      <c r="O290" s="266"/>
      <c r="P290" s="274"/>
      <c r="Q290" s="34"/>
      <c r="R290" s="72"/>
      <c r="S290" s="72"/>
      <c r="T290" s="287"/>
      <c r="U290" s="126"/>
      <c r="V290" s="30"/>
      <c r="W290" s="1"/>
      <c r="X290" s="1"/>
      <c r="Y290" s="119"/>
      <c r="Z290" s="119"/>
      <c r="AA290" s="168"/>
      <c r="AB290" s="152"/>
      <c r="AC290" s="148"/>
      <c r="AD290" s="135"/>
      <c r="AE290" s="136"/>
      <c r="AF290" s="138"/>
      <c r="AG290" s="160"/>
      <c r="AH290" s="160"/>
      <c r="AI290" s="171"/>
      <c r="AJ290" s="162"/>
      <c r="AK290" s="144"/>
    </row>
    <row r="291" spans="1:37" s="40" customFormat="1" x14ac:dyDescent="0.2">
      <c r="B291" s="45">
        <v>112</v>
      </c>
      <c r="C291" s="116" t="s">
        <v>162</v>
      </c>
      <c r="D291" s="40" t="str">
        <f>_xll.BDP(C291,$D$10)</f>
        <v>EUR</v>
      </c>
      <c r="E291" s="40" t="s">
        <v>406</v>
      </c>
      <c r="F291" s="61">
        <f>_xll.BDP(C291,$F$10)</f>
        <v>5.4619999999999997</v>
      </c>
      <c r="G291" s="61">
        <f>_xll.BDP(C291,$G$10)</f>
        <v>5.3760000000000003</v>
      </c>
      <c r="H291" s="62">
        <f t="shared" ref="H291:H303" si="149">IF(OR(G291="#N/A N/A",F291="#N/A N/A"),0,  G291 - F291)</f>
        <v>-8.599999999999941E-2</v>
      </c>
      <c r="I291" s="69">
        <f t="shared" ref="I291:I303" si="150">IF(OR(F291=0,F291="#N/A N/A"),0,H291 / F291*100)</f>
        <v>-1.5745148297326879</v>
      </c>
      <c r="J291" s="23">
        <v>-830000</v>
      </c>
      <c r="K291" s="45" t="str">
        <f>CONCATENATE(D804,D291, " Curncy")</f>
        <v>EUREUR Curncy</v>
      </c>
      <c r="L291" s="45">
        <f>IF(D291 = D804,1,_xll.BDP(K291,$L$10))</f>
        <v>1</v>
      </c>
      <c r="M291" s="63">
        <f>IF(D291 = D804,1,_xll.BDP(K291,$M$10)*L291)</f>
        <v>1</v>
      </c>
      <c r="N291" s="265">
        <f t="shared" ref="N291:N303" si="151">H291*J291*V291/M291</f>
        <v>71379.999999999505</v>
      </c>
      <c r="O291" s="133">
        <f>N291 / AA740</f>
        <v>4.6094935380545514E-4</v>
      </c>
      <c r="P291" s="275">
        <f>N291 / AA804</f>
        <v>4.2420219433964116E-4</v>
      </c>
      <c r="Q291" s="64">
        <f t="shared" ref="Q291:Q303" si="152">G291*J291*V291/M291</f>
        <v>-4462080</v>
      </c>
      <c r="R291" s="10">
        <f>Q291 / AA740*100</f>
        <v>-2.8814694489048187</v>
      </c>
      <c r="S291" s="10">
        <f>Q291 / AA804*100</f>
        <v>-2.6517569729882866</v>
      </c>
      <c r="T291" s="288">
        <f t="shared" ref="T291:T303" si="153">IF(R291&lt;0,R291,0)</f>
        <v>-2.8814694489048187</v>
      </c>
      <c r="U291" s="127">
        <f t="shared" ref="U291:U303" si="154">IF(R291&gt;0,R291,0)</f>
        <v>0</v>
      </c>
      <c r="V291" s="30">
        <f t="shared" ref="V291:V303" si="155">IF(EXACT(D291,UPPER(D291)),1,0.01)/X291</f>
        <v>1</v>
      </c>
      <c r="W291" s="40">
        <v>0</v>
      </c>
      <c r="X291" s="40">
        <v>1</v>
      </c>
      <c r="Y291" s="119">
        <f t="shared" ref="Y291:Y303" si="156">IF(AND(R291&lt;0,O291&gt;0),O291,0)</f>
        <v>4.6094935380545514E-4</v>
      </c>
      <c r="Z291" s="119">
        <f t="shared" ref="Z291:Z303" si="157">IF(AND(R291&gt;0,O291&gt;0),O291,0)</f>
        <v>0</v>
      </c>
      <c r="AA291" s="168"/>
      <c r="AB291" s="150">
        <f>_xll.BDH(C291,$AB$10,$D$1,$D$1)</f>
        <v>5.6059999999999999</v>
      </c>
      <c r="AC291" s="148">
        <f t="shared" ref="AC291:AC303" si="158">IF(OR(F291="#N/A N/A",AB291="#N/A N/A"),0,  F291 - AB291)</f>
        <v>-0.14400000000000013</v>
      </c>
      <c r="AD291" s="137">
        <f t="shared" ref="AD291:AD303" si="159">IF(OR(AB291=0,AB291="#N/A N/A"),0,AC291 / AB291*100)</f>
        <v>-2.5686764181234412</v>
      </c>
      <c r="AE291" s="136">
        <v>-830000</v>
      </c>
      <c r="AF291" s="138">
        <f>IF(D291 = D804,1,_xll.BDP(K291,$AF$10)*L291)</f>
        <v>1</v>
      </c>
      <c r="AG291" s="160">
        <f>AC291*AE291*V291/AF291 / AI740</f>
        <v>7.7371314875118399E-4</v>
      </c>
      <c r="AH291" s="160">
        <f>AC291*AE291*V291/AF291 / AI804</f>
        <v>7.1179280458508025E-4</v>
      </c>
      <c r="AI291" s="171"/>
      <c r="AJ291" s="162"/>
      <c r="AK291" s="144"/>
    </row>
    <row r="292" spans="1:37" s="40" customFormat="1" ht="12" customHeight="1" x14ac:dyDescent="0.2">
      <c r="B292" s="45">
        <v>3170</v>
      </c>
      <c r="C292" s="116" t="s">
        <v>781</v>
      </c>
      <c r="D292" s="40" t="str">
        <f>_xll.BDP(C292,$D$10)</f>
        <v>EUR</v>
      </c>
      <c r="E292" s="40" t="s">
        <v>814</v>
      </c>
      <c r="F292" s="61">
        <f>_xll.BDP(C292,$F$10)</f>
        <v>39.049999999999997</v>
      </c>
      <c r="G292" s="61">
        <f>_xll.BDP(C292,$G$10)</f>
        <v>38.51</v>
      </c>
      <c r="H292" s="62">
        <f t="shared" si="149"/>
        <v>-0.53999999999999915</v>
      </c>
      <c r="I292" s="69">
        <f t="shared" si="150"/>
        <v>-1.382842509603071</v>
      </c>
      <c r="J292" s="23">
        <v>0</v>
      </c>
      <c r="K292" s="45" t="str">
        <f>CONCATENATE(D804,D292, " Curncy")</f>
        <v>EUREUR Curncy</v>
      </c>
      <c r="L292" s="45">
        <f>IF(D292 = D804,1,_xll.BDP(K292,$L$10))</f>
        <v>1</v>
      </c>
      <c r="M292" s="63">
        <f>IF(D292 = D804,1,_xll.BDP(K292,$M$10)*L292)</f>
        <v>1</v>
      </c>
      <c r="N292" s="265">
        <f t="shared" si="151"/>
        <v>0</v>
      </c>
      <c r="O292" s="133">
        <f>N292 / AA740</f>
        <v>0</v>
      </c>
      <c r="P292" s="275">
        <f>N292 / AA804</f>
        <v>0</v>
      </c>
      <c r="Q292" s="64">
        <f t="shared" si="152"/>
        <v>0</v>
      </c>
      <c r="R292" s="10">
        <f>Q292 / AA740*100</f>
        <v>0</v>
      </c>
      <c r="S292" s="10">
        <f>Q292 / AA804*100</f>
        <v>0</v>
      </c>
      <c r="T292" s="288">
        <f t="shared" si="153"/>
        <v>0</v>
      </c>
      <c r="U292" s="127">
        <f t="shared" si="154"/>
        <v>0</v>
      </c>
      <c r="V292" s="30">
        <f t="shared" si="155"/>
        <v>1</v>
      </c>
      <c r="W292" s="40">
        <v>0</v>
      </c>
      <c r="X292" s="40">
        <v>1</v>
      </c>
      <c r="Y292" s="119">
        <f t="shared" si="156"/>
        <v>0</v>
      </c>
      <c r="Z292" s="119">
        <f t="shared" si="157"/>
        <v>0</v>
      </c>
      <c r="AA292" s="168"/>
      <c r="AB292" s="150">
        <f>_xll.BDH(C292,$AB$10,$D$1,$D$1)</f>
        <v>40.54</v>
      </c>
      <c r="AC292" s="148">
        <f t="shared" si="158"/>
        <v>-1.490000000000002</v>
      </c>
      <c r="AD292" s="137">
        <f t="shared" si="159"/>
        <v>-3.6753823384311839</v>
      </c>
      <c r="AE292" s="136">
        <v>0</v>
      </c>
      <c r="AF292" s="138">
        <f>IF(D292 = D804,1,_xll.BDP(K292,$AF$10)*L292)</f>
        <v>1</v>
      </c>
      <c r="AG292" s="160">
        <f>AC292*AE292*V292/AF292 / AI740</f>
        <v>0</v>
      </c>
      <c r="AH292" s="160">
        <f>AC292*AE292*V292/AF292 / AI804</f>
        <v>0</v>
      </c>
      <c r="AI292" s="171"/>
      <c r="AJ292" s="162"/>
      <c r="AK292" s="144"/>
    </row>
    <row r="293" spans="1:37" s="40" customFormat="1" x14ac:dyDescent="0.2">
      <c r="B293" s="45">
        <v>2011</v>
      </c>
      <c r="C293" s="116" t="s">
        <v>161</v>
      </c>
      <c r="D293" s="40" t="str">
        <f>_xll.BDP(C293,$D$10)</f>
        <v>EUR</v>
      </c>
      <c r="E293" s="40" t="s">
        <v>405</v>
      </c>
      <c r="F293" s="61">
        <f>_xll.BDP(C293,$F$10)</f>
        <v>26.175000000000001</v>
      </c>
      <c r="G293" s="61">
        <f>_xll.BDP(C293,$G$10)</f>
        <v>25.29</v>
      </c>
      <c r="H293" s="62">
        <f t="shared" si="149"/>
        <v>-0.88500000000000156</v>
      </c>
      <c r="I293" s="69">
        <f t="shared" si="150"/>
        <v>-3.3810888252149054</v>
      </c>
      <c r="J293" s="23">
        <v>-65000</v>
      </c>
      <c r="K293" s="45" t="str">
        <f>CONCATENATE(D804,D293, " Curncy")</f>
        <v>EUREUR Curncy</v>
      </c>
      <c r="L293" s="45">
        <f>IF(D293 = D804,1,_xll.BDP(K293,$L$10))</f>
        <v>1</v>
      </c>
      <c r="M293" s="63">
        <f>IF(D293 = D804,1,_xll.BDP(K293,$M$10)*L293)</f>
        <v>1</v>
      </c>
      <c r="N293" s="265">
        <f t="shared" si="151"/>
        <v>57525.000000000102</v>
      </c>
      <c r="O293" s="133">
        <f>N293 / AA740</f>
        <v>3.7147816724095037E-4</v>
      </c>
      <c r="P293" s="275">
        <f>N293 / AA804</f>
        <v>3.4186370453051371E-4</v>
      </c>
      <c r="Q293" s="64">
        <f t="shared" si="152"/>
        <v>-1643850</v>
      </c>
      <c r="R293" s="10">
        <f>Q293 / AA740*100</f>
        <v>-1.0615460846919345</v>
      </c>
      <c r="S293" s="10">
        <f>Q293 / AA804*100</f>
        <v>-0.97691899294651707</v>
      </c>
      <c r="T293" s="288">
        <f t="shared" si="153"/>
        <v>-1.0615460846919345</v>
      </c>
      <c r="U293" s="127">
        <f t="shared" si="154"/>
        <v>0</v>
      </c>
      <c r="V293" s="30">
        <f t="shared" si="155"/>
        <v>1</v>
      </c>
      <c r="W293" s="40">
        <v>0</v>
      </c>
      <c r="X293" s="40">
        <v>1</v>
      </c>
      <c r="Y293" s="119">
        <f t="shared" si="156"/>
        <v>3.7147816724095037E-4</v>
      </c>
      <c r="Z293" s="119">
        <f t="shared" si="157"/>
        <v>0</v>
      </c>
      <c r="AA293" s="168"/>
      <c r="AB293" s="150">
        <f>_xll.BDH(C293,$AB$10,$D$1,$D$1)</f>
        <v>26.56</v>
      </c>
      <c r="AC293" s="148">
        <f t="shared" si="158"/>
        <v>-0.38499999999999801</v>
      </c>
      <c r="AD293" s="137">
        <f t="shared" si="159"/>
        <v>-1.4495481927710769</v>
      </c>
      <c r="AE293" s="136">
        <v>-65000</v>
      </c>
      <c r="AF293" s="138">
        <f>IF(D293 = D804,1,_xll.BDP(K293,$AF$10)*L293)</f>
        <v>1</v>
      </c>
      <c r="AG293" s="160">
        <f>AC293*AE293*V293/AF293 / AI740</f>
        <v>1.6199942727157179E-4</v>
      </c>
      <c r="AH293" s="160">
        <f>AC293*AE293*V293/AF293 / AI804</f>
        <v>1.4903459617420954E-4</v>
      </c>
      <c r="AI293" s="171"/>
      <c r="AJ293" s="162"/>
      <c r="AK293" s="144"/>
    </row>
    <row r="294" spans="1:37" s="40" customFormat="1" ht="12" customHeight="1" x14ac:dyDescent="0.2">
      <c r="B294" s="45">
        <v>1650</v>
      </c>
      <c r="C294" s="116" t="s">
        <v>782</v>
      </c>
      <c r="D294" s="40" t="str">
        <f>_xll.BDP(C294,$D$10)</f>
        <v>EUR</v>
      </c>
      <c r="E294" s="40" t="s">
        <v>815</v>
      </c>
      <c r="F294" s="61">
        <f>_xll.BDP(C294,$F$10)</f>
        <v>169.1</v>
      </c>
      <c r="G294" s="61">
        <f>_xll.BDP(C294,$G$10)</f>
        <v>163.5</v>
      </c>
      <c r="H294" s="62">
        <f t="shared" si="149"/>
        <v>-5.5999999999999943</v>
      </c>
      <c r="I294" s="69">
        <f t="shared" si="150"/>
        <v>-3.3116499112950883</v>
      </c>
      <c r="J294" s="23">
        <v>0</v>
      </c>
      <c r="K294" s="45" t="str">
        <f>CONCATENATE(D804,D294, " Curncy")</f>
        <v>EUREUR Curncy</v>
      </c>
      <c r="L294" s="45">
        <f>IF(D294 = D804,1,_xll.BDP(K294,$L$10))</f>
        <v>1</v>
      </c>
      <c r="M294" s="63">
        <f>IF(D294 = D804,1,_xll.BDP(K294,$M$10)*L294)</f>
        <v>1</v>
      </c>
      <c r="N294" s="265">
        <f t="shared" si="151"/>
        <v>0</v>
      </c>
      <c r="O294" s="133">
        <f>N294 / AA740</f>
        <v>0</v>
      </c>
      <c r="P294" s="275">
        <f>N294 / AA804</f>
        <v>0</v>
      </c>
      <c r="Q294" s="64">
        <f t="shared" si="152"/>
        <v>0</v>
      </c>
      <c r="R294" s="10">
        <f>Q294 / AA740*100</f>
        <v>0</v>
      </c>
      <c r="S294" s="10">
        <f>Q294 / AA804*100</f>
        <v>0</v>
      </c>
      <c r="T294" s="288">
        <f t="shared" si="153"/>
        <v>0</v>
      </c>
      <c r="U294" s="127">
        <f t="shared" si="154"/>
        <v>0</v>
      </c>
      <c r="V294" s="30">
        <f t="shared" si="155"/>
        <v>1</v>
      </c>
      <c r="W294" s="40">
        <v>0</v>
      </c>
      <c r="X294" s="40">
        <v>1</v>
      </c>
      <c r="Y294" s="119">
        <f t="shared" si="156"/>
        <v>0</v>
      </c>
      <c r="Z294" s="119">
        <f t="shared" si="157"/>
        <v>0</v>
      </c>
      <c r="AA294" s="168"/>
      <c r="AB294" s="150">
        <f>_xll.BDH(C294,$AB$10,$D$1,$D$1)</f>
        <v>167.05</v>
      </c>
      <c r="AC294" s="148">
        <f t="shared" si="158"/>
        <v>2.0499999999999829</v>
      </c>
      <c r="AD294" s="137">
        <f t="shared" si="159"/>
        <v>1.2271774917689211</v>
      </c>
      <c r="AE294" s="136">
        <v>0</v>
      </c>
      <c r="AF294" s="138">
        <f>IF(D294 = D804,1,_xll.BDP(K294,$AF$10)*L294)</f>
        <v>1</v>
      </c>
      <c r="AG294" s="160">
        <f>AC294*AE294*V294/AF294 / AI740</f>
        <v>0</v>
      </c>
      <c r="AH294" s="160">
        <f>AC294*AE294*V294/AF294 / AI804</f>
        <v>0</v>
      </c>
      <c r="AI294" s="171"/>
      <c r="AJ294" s="162"/>
      <c r="AK294" s="144"/>
    </row>
    <row r="295" spans="1:37" s="40" customFormat="1" ht="12" customHeight="1" x14ac:dyDescent="0.2">
      <c r="B295" s="45">
        <v>68</v>
      </c>
      <c r="C295" s="116" t="s">
        <v>783</v>
      </c>
      <c r="D295" s="40" t="str">
        <f>_xll.BDP(C295,$D$10)</f>
        <v>EUR</v>
      </c>
      <c r="E295" s="40" t="s">
        <v>816</v>
      </c>
      <c r="F295" s="61">
        <f>_xll.BDP(C295,$F$10)</f>
        <v>11.77</v>
      </c>
      <c r="G295" s="61">
        <f>_xll.BDP(C295,$G$10)</f>
        <v>11.41</v>
      </c>
      <c r="H295" s="62">
        <f t="shared" si="149"/>
        <v>-0.35999999999999943</v>
      </c>
      <c r="I295" s="69">
        <f t="shared" si="150"/>
        <v>-3.0586236193712781</v>
      </c>
      <c r="J295" s="23">
        <v>0</v>
      </c>
      <c r="K295" s="45" t="str">
        <f>CONCATENATE(D804,D295, " Curncy")</f>
        <v>EUREUR Curncy</v>
      </c>
      <c r="L295" s="45">
        <f>IF(D295 = D804,1,_xll.BDP(K295,$L$10))</f>
        <v>1</v>
      </c>
      <c r="M295" s="63">
        <f>IF(D295 = D804,1,_xll.BDP(K295,$M$10)*L295)</f>
        <v>1</v>
      </c>
      <c r="N295" s="265">
        <f t="shared" si="151"/>
        <v>0</v>
      </c>
      <c r="O295" s="133">
        <f>N295 / AA740</f>
        <v>0</v>
      </c>
      <c r="P295" s="275">
        <f>N295 / AA804</f>
        <v>0</v>
      </c>
      <c r="Q295" s="64">
        <f t="shared" si="152"/>
        <v>0</v>
      </c>
      <c r="R295" s="10">
        <f>Q295 / AA740*100</f>
        <v>0</v>
      </c>
      <c r="S295" s="10">
        <f>Q295 / AA804*100</f>
        <v>0</v>
      </c>
      <c r="T295" s="288">
        <f t="shared" si="153"/>
        <v>0</v>
      </c>
      <c r="U295" s="127">
        <f t="shared" si="154"/>
        <v>0</v>
      </c>
      <c r="V295" s="30">
        <f t="shared" si="155"/>
        <v>1</v>
      </c>
      <c r="W295" s="40">
        <v>0</v>
      </c>
      <c r="X295" s="40">
        <v>1</v>
      </c>
      <c r="Y295" s="119">
        <f t="shared" si="156"/>
        <v>0</v>
      </c>
      <c r="Z295" s="119">
        <f t="shared" si="157"/>
        <v>0</v>
      </c>
      <c r="AA295" s="168"/>
      <c r="AB295" s="150">
        <f>_xll.BDH(C295,$AB$10,$D$1,$D$1)</f>
        <v>12.4</v>
      </c>
      <c r="AC295" s="148">
        <f t="shared" si="158"/>
        <v>-0.63000000000000078</v>
      </c>
      <c r="AD295" s="137">
        <f t="shared" si="159"/>
        <v>-5.0806451612903283</v>
      </c>
      <c r="AE295" s="136">
        <v>0</v>
      </c>
      <c r="AF295" s="138">
        <f>IF(D295 = D804,1,_xll.BDP(K295,$AF$10)*L295)</f>
        <v>1</v>
      </c>
      <c r="AG295" s="160">
        <f>AC295*AE295*V295/AF295 / AI740</f>
        <v>0</v>
      </c>
      <c r="AH295" s="160">
        <f>AC295*AE295*V295/AF295 / AI804</f>
        <v>0</v>
      </c>
      <c r="AI295" s="171"/>
      <c r="AJ295" s="162"/>
      <c r="AK295" s="144"/>
    </row>
    <row r="296" spans="1:37" s="40" customFormat="1" ht="12" customHeight="1" x14ac:dyDescent="0.2">
      <c r="B296" s="45">
        <v>2522</v>
      </c>
      <c r="C296" s="116" t="s">
        <v>784</v>
      </c>
      <c r="D296" s="40" t="str">
        <f>_xll.BDP(C296,$D$10)</f>
        <v>EUR</v>
      </c>
      <c r="E296" s="40" t="s">
        <v>817</v>
      </c>
      <c r="F296" s="61">
        <f>_xll.BDP(C296,$F$10)</f>
        <v>85.6</v>
      </c>
      <c r="G296" s="61">
        <f>_xll.BDP(C296,$G$10)</f>
        <v>84.82</v>
      </c>
      <c r="H296" s="62">
        <f t="shared" si="149"/>
        <v>-0.78000000000000114</v>
      </c>
      <c r="I296" s="69">
        <f t="shared" si="150"/>
        <v>-0.91121495327102942</v>
      </c>
      <c r="J296" s="23">
        <v>0</v>
      </c>
      <c r="K296" s="45" t="str">
        <f>CONCATENATE(D804,D296, " Curncy")</f>
        <v>EUREUR Curncy</v>
      </c>
      <c r="L296" s="45">
        <f>IF(D296 = D804,1,_xll.BDP(K296,$L$10))</f>
        <v>1</v>
      </c>
      <c r="M296" s="63">
        <f>IF(D296 = D804,1,_xll.BDP(K296,$M$10)*L296)</f>
        <v>1</v>
      </c>
      <c r="N296" s="265">
        <f t="shared" si="151"/>
        <v>0</v>
      </c>
      <c r="O296" s="133">
        <f>N296 / AA740</f>
        <v>0</v>
      </c>
      <c r="P296" s="275">
        <f>N296 / AA804</f>
        <v>0</v>
      </c>
      <c r="Q296" s="64">
        <f t="shared" si="152"/>
        <v>0</v>
      </c>
      <c r="R296" s="10">
        <f>Q296 / AA740*100</f>
        <v>0</v>
      </c>
      <c r="S296" s="10">
        <f>Q296 / AA804*100</f>
        <v>0</v>
      </c>
      <c r="T296" s="288">
        <f t="shared" si="153"/>
        <v>0</v>
      </c>
      <c r="U296" s="127">
        <f t="shared" si="154"/>
        <v>0</v>
      </c>
      <c r="V296" s="30">
        <f t="shared" si="155"/>
        <v>1</v>
      </c>
      <c r="W296" s="40">
        <v>0</v>
      </c>
      <c r="X296" s="40">
        <v>1</v>
      </c>
      <c r="Y296" s="119">
        <f t="shared" si="156"/>
        <v>0</v>
      </c>
      <c r="Z296" s="119">
        <f t="shared" si="157"/>
        <v>0</v>
      </c>
      <c r="AA296" s="168"/>
      <c r="AB296" s="150">
        <f>_xll.BDH(C296,$AB$10,$D$1,$D$1)</f>
        <v>87.58</v>
      </c>
      <c r="AC296" s="148">
        <f t="shared" si="158"/>
        <v>-1.980000000000004</v>
      </c>
      <c r="AD296" s="137">
        <f t="shared" si="159"/>
        <v>-2.2607901347339623</v>
      </c>
      <c r="AE296" s="136">
        <v>0</v>
      </c>
      <c r="AF296" s="138">
        <f>IF(D296 = D804,1,_xll.BDP(K296,$AF$10)*L296)</f>
        <v>1</v>
      </c>
      <c r="AG296" s="160">
        <f>AC296*AE296*V296/AF296 / AI740</f>
        <v>0</v>
      </c>
      <c r="AH296" s="160">
        <f>AC296*AE296*V296/AF296 / AI804</f>
        <v>0</v>
      </c>
      <c r="AI296" s="171"/>
      <c r="AJ296" s="162"/>
      <c r="AK296" s="144"/>
    </row>
    <row r="297" spans="1:37" s="40" customFormat="1" x14ac:dyDescent="0.2">
      <c r="B297" s="45">
        <v>63</v>
      </c>
      <c r="C297" s="116" t="s">
        <v>160</v>
      </c>
      <c r="D297" s="40" t="str">
        <f>_xll.BDP(C297,$D$10)</f>
        <v>EUR</v>
      </c>
      <c r="E297" s="40" t="s">
        <v>404</v>
      </c>
      <c r="F297" s="61">
        <f>_xll.BDP(C297,$F$10)</f>
        <v>66.8</v>
      </c>
      <c r="G297" s="61">
        <f>_xll.BDP(C297,$G$10)</f>
        <v>66</v>
      </c>
      <c r="H297" s="62">
        <f t="shared" si="149"/>
        <v>-0.79999999999999716</v>
      </c>
      <c r="I297" s="69">
        <f t="shared" si="150"/>
        <v>-1.1976047904191574</v>
      </c>
      <c r="J297" s="23">
        <v>122583</v>
      </c>
      <c r="K297" s="45" t="str">
        <f>CONCATENATE(D804,D297, " Curncy")</f>
        <v>EUREUR Curncy</v>
      </c>
      <c r="L297" s="45">
        <f>IF(D297 = D804,1,_xll.BDP(K297,$L$10))</f>
        <v>1</v>
      </c>
      <c r="M297" s="63">
        <f>IF(D297 = D804,1,_xll.BDP(K297,$M$10)*L297)</f>
        <v>1</v>
      </c>
      <c r="N297" s="265">
        <f t="shared" si="151"/>
        <v>-98066.399999999645</v>
      </c>
      <c r="O297" s="133">
        <f>N297 / AA740</f>
        <v>-6.3328164345793556E-4</v>
      </c>
      <c r="P297" s="275">
        <f>N297 / AA804</f>
        <v>-5.8279605030805721E-4</v>
      </c>
      <c r="Q297" s="64">
        <f t="shared" si="152"/>
        <v>8090478</v>
      </c>
      <c r="R297" s="10">
        <f>Q297 / AA740*100</f>
        <v>5.2245735585279869</v>
      </c>
      <c r="S297" s="10">
        <f>Q297 / AA804*100</f>
        <v>4.8080674150414895</v>
      </c>
      <c r="T297" s="288">
        <f t="shared" si="153"/>
        <v>0</v>
      </c>
      <c r="U297" s="127">
        <f t="shared" si="154"/>
        <v>5.2245735585279869</v>
      </c>
      <c r="V297" s="30">
        <f t="shared" si="155"/>
        <v>1</v>
      </c>
      <c r="W297" s="40">
        <v>0</v>
      </c>
      <c r="X297" s="40">
        <v>1</v>
      </c>
      <c r="Y297" s="119">
        <f t="shared" si="156"/>
        <v>0</v>
      </c>
      <c r="Z297" s="119">
        <f t="shared" si="157"/>
        <v>0</v>
      </c>
      <c r="AA297" s="168"/>
      <c r="AB297" s="150">
        <f>_xll.BDH(C297,$AB$10,$D$1,$D$1)</f>
        <v>67</v>
      </c>
      <c r="AC297" s="148">
        <f t="shared" si="158"/>
        <v>-0.20000000000000284</v>
      </c>
      <c r="AD297" s="137">
        <f t="shared" si="159"/>
        <v>-0.29850746268657141</v>
      </c>
      <c r="AE297" s="136">
        <v>122583</v>
      </c>
      <c r="AF297" s="138">
        <f>IF(D297 = D804,1,_xll.BDP(K297,$AF$10)*L297)</f>
        <v>1</v>
      </c>
      <c r="AG297" s="160">
        <f>AC297*AE297*V297/AF297 / AI740</f>
        <v>-1.5870829804780397E-4</v>
      </c>
      <c r="AH297" s="160">
        <f>AC297*AE297*V297/AF297 / AI804</f>
        <v>-1.4600685636622163E-4</v>
      </c>
      <c r="AI297" s="171"/>
      <c r="AJ297" s="162"/>
      <c r="AK297" s="144"/>
    </row>
    <row r="298" spans="1:37" s="40" customFormat="1" ht="12" customHeight="1" x14ac:dyDescent="0.2">
      <c r="B298" s="45">
        <v>720</v>
      </c>
      <c r="C298" s="116" t="s">
        <v>780</v>
      </c>
      <c r="D298" s="40" t="str">
        <f>_xll.BDP(C298,$D$10)</f>
        <v>EUR</v>
      </c>
      <c r="E298" s="40" t="s">
        <v>813</v>
      </c>
      <c r="F298" s="61">
        <f>_xll.BDP(C298,$F$10)</f>
        <v>18.673999999999999</v>
      </c>
      <c r="G298" s="61">
        <f>_xll.BDP(C298,$G$10)</f>
        <v>18.692</v>
      </c>
      <c r="H298" s="62">
        <f t="shared" si="149"/>
        <v>1.8000000000000682E-2</v>
      </c>
      <c r="I298" s="69">
        <f t="shared" si="150"/>
        <v>9.6390703652140322E-2</v>
      </c>
      <c r="J298" s="23">
        <v>0</v>
      </c>
      <c r="K298" s="45" t="str">
        <f>CONCATENATE(D804,D298, " Curncy")</f>
        <v>EUREUR Curncy</v>
      </c>
      <c r="L298" s="45">
        <f>IF(D298 = D804,1,_xll.BDP(K298,$L$10))</f>
        <v>1</v>
      </c>
      <c r="M298" s="63">
        <f>IF(D298 = D804,1,_xll.BDP(K298,$M$10)*L298)</f>
        <v>1</v>
      </c>
      <c r="N298" s="265">
        <f t="shared" si="151"/>
        <v>0</v>
      </c>
      <c r="O298" s="133">
        <f>N298 / AA740</f>
        <v>0</v>
      </c>
      <c r="P298" s="275">
        <f>N298 / AA804</f>
        <v>0</v>
      </c>
      <c r="Q298" s="64">
        <f t="shared" si="152"/>
        <v>0</v>
      </c>
      <c r="R298" s="10">
        <f>Q298 / AA740*100</f>
        <v>0</v>
      </c>
      <c r="S298" s="10">
        <f>Q298 / AA804*100</f>
        <v>0</v>
      </c>
      <c r="T298" s="288">
        <f t="shared" si="153"/>
        <v>0</v>
      </c>
      <c r="U298" s="127">
        <f t="shared" si="154"/>
        <v>0</v>
      </c>
      <c r="V298" s="30">
        <f t="shared" si="155"/>
        <v>1</v>
      </c>
      <c r="W298" s="40">
        <v>0</v>
      </c>
      <c r="X298" s="40">
        <v>1</v>
      </c>
      <c r="Y298" s="119">
        <f t="shared" si="156"/>
        <v>0</v>
      </c>
      <c r="Z298" s="119">
        <f t="shared" si="157"/>
        <v>0</v>
      </c>
      <c r="AA298" s="168"/>
      <c r="AB298" s="150">
        <f>_xll.BDH(C298,$AB$10,$D$1,$D$1)</f>
        <v>18.152000000000001</v>
      </c>
      <c r="AC298" s="148">
        <f t="shared" si="158"/>
        <v>0.52199999999999847</v>
      </c>
      <c r="AD298" s="137">
        <f t="shared" si="159"/>
        <v>2.8757161745262145</v>
      </c>
      <c r="AE298" s="136">
        <v>0</v>
      </c>
      <c r="AF298" s="138">
        <f>IF(D298 = D804,1,_xll.BDP(K298,$AF$10)*L298)</f>
        <v>1</v>
      </c>
      <c r="AG298" s="160">
        <f>AC298*AE298*V298/AF298 / AI740</f>
        <v>0</v>
      </c>
      <c r="AH298" s="160">
        <f>AC298*AE298*V298/AF298 / AI804</f>
        <v>0</v>
      </c>
      <c r="AI298" s="171"/>
      <c r="AJ298" s="162"/>
      <c r="AK298" s="144"/>
    </row>
    <row r="299" spans="1:37" s="40" customFormat="1" ht="12" customHeight="1" x14ac:dyDescent="0.2">
      <c r="B299" s="45">
        <v>4108</v>
      </c>
      <c r="C299" s="116" t="s">
        <v>785</v>
      </c>
      <c r="D299" s="40" t="str">
        <f>_xll.BDP(C299,$D$10)</f>
        <v>EUR</v>
      </c>
      <c r="E299" s="40" t="s">
        <v>818</v>
      </c>
      <c r="F299" s="61">
        <f>_xll.BDP(C299,$F$10)</f>
        <v>2.4140000000000001</v>
      </c>
      <c r="G299" s="61">
        <f>_xll.BDP(C299,$G$10)</f>
        <v>2.4260000000000002</v>
      </c>
      <c r="H299" s="62">
        <f t="shared" si="149"/>
        <v>1.2000000000000011E-2</v>
      </c>
      <c r="I299" s="69">
        <f t="shared" si="150"/>
        <v>0.49710024855012475</v>
      </c>
      <c r="J299" s="23">
        <v>0</v>
      </c>
      <c r="K299" s="45" t="str">
        <f>CONCATENATE(D804,D299, " Curncy")</f>
        <v>EUREUR Curncy</v>
      </c>
      <c r="L299" s="45">
        <f>IF(D299 = D804,1,_xll.BDP(K299,$L$10))</f>
        <v>1</v>
      </c>
      <c r="M299" s="63">
        <f>IF(D299 = D804,1,_xll.BDP(K299,$M$10)*L299)</f>
        <v>1</v>
      </c>
      <c r="N299" s="265">
        <f t="shared" si="151"/>
        <v>0</v>
      </c>
      <c r="O299" s="133">
        <f>N299 / AA740</f>
        <v>0</v>
      </c>
      <c r="P299" s="275">
        <f>N299 / AA804</f>
        <v>0</v>
      </c>
      <c r="Q299" s="64">
        <f t="shared" si="152"/>
        <v>0</v>
      </c>
      <c r="R299" s="10">
        <f>Q299 / AA740*100</f>
        <v>0</v>
      </c>
      <c r="S299" s="10">
        <f>Q299 / AA804*100</f>
        <v>0</v>
      </c>
      <c r="T299" s="288">
        <f t="shared" si="153"/>
        <v>0</v>
      </c>
      <c r="U299" s="127">
        <f t="shared" si="154"/>
        <v>0</v>
      </c>
      <c r="V299" s="30">
        <f t="shared" si="155"/>
        <v>1</v>
      </c>
      <c r="W299" s="40">
        <v>0</v>
      </c>
      <c r="X299" s="40">
        <v>1</v>
      </c>
      <c r="Y299" s="119">
        <f t="shared" si="156"/>
        <v>0</v>
      </c>
      <c r="Z299" s="119">
        <f t="shared" si="157"/>
        <v>0</v>
      </c>
      <c r="AA299" s="168"/>
      <c r="AB299" s="150">
        <f>_xll.BDH(C299,$AB$10,$D$1,$D$1)</f>
        <v>2.5380000000000003</v>
      </c>
      <c r="AC299" s="148">
        <f t="shared" si="158"/>
        <v>-0.12400000000000011</v>
      </c>
      <c r="AD299" s="137">
        <f t="shared" si="159"/>
        <v>-4.8857368006304212</v>
      </c>
      <c r="AE299" s="136">
        <v>0</v>
      </c>
      <c r="AF299" s="138">
        <f>IF(D299 = D804,1,_xll.BDP(K299,$AF$10)*L299)</f>
        <v>1</v>
      </c>
      <c r="AG299" s="160">
        <f>AC299*AE299*V299/AF299 / AI740</f>
        <v>0</v>
      </c>
      <c r="AH299" s="160">
        <f>AC299*AE299*V299/AF299 / AI804</f>
        <v>0</v>
      </c>
      <c r="AI299" s="171"/>
      <c r="AJ299" s="162"/>
      <c r="AK299" s="144"/>
    </row>
    <row r="300" spans="1:37" s="40" customFormat="1" x14ac:dyDescent="0.2">
      <c r="B300" s="45">
        <v>2876</v>
      </c>
      <c r="C300" s="116" t="s">
        <v>159</v>
      </c>
      <c r="D300" s="40" t="str">
        <f>_xll.BDP(C300,$D$10)</f>
        <v>EUR</v>
      </c>
      <c r="E300" s="40" t="s">
        <v>345</v>
      </c>
      <c r="F300" s="61">
        <f>_xll.BDP(C300,$F$10)</f>
        <v>32</v>
      </c>
      <c r="G300" s="61">
        <f>_xll.BDP(C300,$G$10)</f>
        <v>30.855</v>
      </c>
      <c r="H300" s="62">
        <f t="shared" si="149"/>
        <v>-1.1449999999999996</v>
      </c>
      <c r="I300" s="69">
        <f t="shared" si="150"/>
        <v>-3.5781249999999987</v>
      </c>
      <c r="J300" s="23">
        <v>0</v>
      </c>
      <c r="K300" s="45" t="str">
        <f>CONCATENATE(D804,D300, " Curncy")</f>
        <v>EUREUR Curncy</v>
      </c>
      <c r="L300" s="45">
        <f>IF(D300 = D804,1,_xll.BDP(K300,$L$10))</f>
        <v>1</v>
      </c>
      <c r="M300" s="63">
        <f>IF(D300 = D804,1,_xll.BDP(K300,$M$10)*L300)</f>
        <v>1</v>
      </c>
      <c r="N300" s="265">
        <f t="shared" si="151"/>
        <v>0</v>
      </c>
      <c r="O300" s="133">
        <f>N300 / AA740</f>
        <v>0</v>
      </c>
      <c r="P300" s="275">
        <f>N300 / AA804</f>
        <v>0</v>
      </c>
      <c r="Q300" s="64">
        <f t="shared" si="152"/>
        <v>0</v>
      </c>
      <c r="R300" s="10">
        <f>Q300 / AA740*100</f>
        <v>0</v>
      </c>
      <c r="S300" s="10">
        <f>Q300 / AA804*100</f>
        <v>0</v>
      </c>
      <c r="T300" s="288">
        <f t="shared" si="153"/>
        <v>0</v>
      </c>
      <c r="U300" s="127">
        <f t="shared" si="154"/>
        <v>0</v>
      </c>
      <c r="V300" s="30">
        <f t="shared" si="155"/>
        <v>1</v>
      </c>
      <c r="W300" s="40">
        <v>0</v>
      </c>
      <c r="X300" s="40">
        <v>1</v>
      </c>
      <c r="Y300" s="119">
        <f t="shared" si="156"/>
        <v>0</v>
      </c>
      <c r="Z300" s="119">
        <f t="shared" si="157"/>
        <v>0</v>
      </c>
      <c r="AA300" s="168"/>
      <c r="AB300" s="150">
        <f>_xll.BDH(C300,$AB$10,$D$1,$D$1)</f>
        <v>31.835000000000001</v>
      </c>
      <c r="AC300" s="148">
        <f t="shared" si="158"/>
        <v>0.16499999999999915</v>
      </c>
      <c r="AD300" s="137">
        <f t="shared" si="159"/>
        <v>0.51829747133657655</v>
      </c>
      <c r="AE300" s="136">
        <v>0</v>
      </c>
      <c r="AF300" s="138">
        <f>IF(D300 = D804,1,_xll.BDP(K300,$AF$10)*L300)</f>
        <v>1</v>
      </c>
      <c r="AG300" s="160">
        <f>AC300*AE300*V300/AF300 / AI740</f>
        <v>0</v>
      </c>
      <c r="AH300" s="160">
        <f>AC300*AE300*V300/AF300 / AI804</f>
        <v>0</v>
      </c>
      <c r="AI300" s="171"/>
      <c r="AJ300" s="162"/>
      <c r="AK300" s="144"/>
    </row>
    <row r="301" spans="1:37" s="40" customFormat="1" ht="12" customHeight="1" x14ac:dyDescent="0.2">
      <c r="B301" s="45">
        <v>24237</v>
      </c>
      <c r="C301" s="116" t="s">
        <v>786</v>
      </c>
      <c r="D301" s="40" t="str">
        <f>_xll.BDP(C301,$D$10)</f>
        <v>EUR</v>
      </c>
      <c r="E301" s="40" t="s">
        <v>819</v>
      </c>
      <c r="F301" s="61">
        <f>_xll.BDP(C301,$F$10)</f>
        <v>31.12</v>
      </c>
      <c r="G301" s="61">
        <f>_xll.BDP(C301,$G$10)</f>
        <v>31.19</v>
      </c>
      <c r="H301" s="62">
        <f t="shared" si="149"/>
        <v>7.0000000000000284E-2</v>
      </c>
      <c r="I301" s="69">
        <f t="shared" si="150"/>
        <v>0.22493573264781583</v>
      </c>
      <c r="J301" s="23">
        <v>0</v>
      </c>
      <c r="K301" s="45" t="str">
        <f>CONCATENATE(D804,D301, " Curncy")</f>
        <v>EUREUR Curncy</v>
      </c>
      <c r="L301" s="45">
        <f>IF(D301 = D804,1,_xll.BDP(K301,$L$10))</f>
        <v>1</v>
      </c>
      <c r="M301" s="63">
        <f>IF(D301 = D804,1,_xll.BDP(K301,$M$10)*L301)</f>
        <v>1</v>
      </c>
      <c r="N301" s="265">
        <f t="shared" si="151"/>
        <v>0</v>
      </c>
      <c r="O301" s="133">
        <f>N301 / AA740</f>
        <v>0</v>
      </c>
      <c r="P301" s="275">
        <f>N301 / AA804</f>
        <v>0</v>
      </c>
      <c r="Q301" s="64">
        <f t="shared" si="152"/>
        <v>0</v>
      </c>
      <c r="R301" s="10">
        <f>Q301 / AA740*100</f>
        <v>0</v>
      </c>
      <c r="S301" s="10">
        <f>Q301 / AA804*100</f>
        <v>0</v>
      </c>
      <c r="T301" s="288">
        <f t="shared" si="153"/>
        <v>0</v>
      </c>
      <c r="U301" s="127">
        <f t="shared" si="154"/>
        <v>0</v>
      </c>
      <c r="V301" s="30">
        <f t="shared" si="155"/>
        <v>1</v>
      </c>
      <c r="W301" s="40">
        <v>0</v>
      </c>
      <c r="X301" s="40">
        <v>1</v>
      </c>
      <c r="Y301" s="119">
        <f t="shared" si="156"/>
        <v>0</v>
      </c>
      <c r="Z301" s="119">
        <f t="shared" si="157"/>
        <v>0</v>
      </c>
      <c r="AA301" s="168"/>
      <c r="AB301" s="150">
        <f>_xll.BDH(C301,$AB$10,$D$1,$D$1)</f>
        <v>31.63</v>
      </c>
      <c r="AC301" s="148">
        <f t="shared" si="158"/>
        <v>-0.50999999999999801</v>
      </c>
      <c r="AD301" s="137">
        <f t="shared" si="159"/>
        <v>-1.6123932975023649</v>
      </c>
      <c r="AE301" s="136">
        <v>0</v>
      </c>
      <c r="AF301" s="138">
        <f>IF(D301 = D804,1,_xll.BDP(K301,$AF$10)*L301)</f>
        <v>1</v>
      </c>
      <c r="AG301" s="160">
        <f>AC301*AE301*V301/AF301 / AI740</f>
        <v>0</v>
      </c>
      <c r="AH301" s="160">
        <f>AC301*AE301*V301/AF301 / AI804</f>
        <v>0</v>
      </c>
      <c r="AI301" s="171"/>
      <c r="AJ301" s="162"/>
      <c r="AK301" s="144"/>
    </row>
    <row r="302" spans="1:37" s="40" customFormat="1" ht="12" customHeight="1" x14ac:dyDescent="0.2">
      <c r="B302" s="45">
        <v>1209</v>
      </c>
      <c r="C302" s="116" t="s">
        <v>787</v>
      </c>
      <c r="D302" s="40" t="str">
        <f>_xll.BDP(C302,$D$10)</f>
        <v>EUR</v>
      </c>
      <c r="E302" s="40" t="s">
        <v>820</v>
      </c>
      <c r="F302" s="61">
        <f>_xll.BDP(C302,$F$10)</f>
        <v>25.495000000000001</v>
      </c>
      <c r="G302" s="61">
        <f>_xll.BDP(C302,$G$10)</f>
        <v>25.45</v>
      </c>
      <c r="H302" s="62">
        <f t="shared" si="149"/>
        <v>-4.5000000000001705E-2</v>
      </c>
      <c r="I302" s="69">
        <f t="shared" si="150"/>
        <v>-0.17650519709747678</v>
      </c>
      <c r="J302" s="23">
        <v>0</v>
      </c>
      <c r="K302" s="45" t="str">
        <f>CONCATENATE(D804,D302, " Curncy")</f>
        <v>EUREUR Curncy</v>
      </c>
      <c r="L302" s="45">
        <f>IF(D302 = D804,1,_xll.BDP(K302,$L$10))</f>
        <v>1</v>
      </c>
      <c r="M302" s="63">
        <f>IF(D302 = D804,1,_xll.BDP(K302,$M$10)*L302)</f>
        <v>1</v>
      </c>
      <c r="N302" s="265">
        <f t="shared" si="151"/>
        <v>0</v>
      </c>
      <c r="O302" s="133">
        <f>N302 / AA740</f>
        <v>0</v>
      </c>
      <c r="P302" s="275">
        <f>N302 / AA804</f>
        <v>0</v>
      </c>
      <c r="Q302" s="64">
        <f t="shared" si="152"/>
        <v>0</v>
      </c>
      <c r="R302" s="10">
        <f>Q302 / AA740*100</f>
        <v>0</v>
      </c>
      <c r="S302" s="10">
        <f>Q302 / AA804*100</f>
        <v>0</v>
      </c>
      <c r="T302" s="288">
        <f t="shared" si="153"/>
        <v>0</v>
      </c>
      <c r="U302" s="127">
        <f t="shared" si="154"/>
        <v>0</v>
      </c>
      <c r="V302" s="30">
        <f t="shared" si="155"/>
        <v>1</v>
      </c>
      <c r="W302" s="40">
        <v>0</v>
      </c>
      <c r="X302" s="40">
        <v>1</v>
      </c>
      <c r="Y302" s="119">
        <f t="shared" si="156"/>
        <v>0</v>
      </c>
      <c r="Z302" s="119">
        <f t="shared" si="157"/>
        <v>0</v>
      </c>
      <c r="AA302" s="168"/>
      <c r="AB302" s="150">
        <f>_xll.BDH(C302,$AB$10,$D$1,$D$1)</f>
        <v>25.605</v>
      </c>
      <c r="AC302" s="148">
        <f t="shared" si="158"/>
        <v>-0.10999999999999943</v>
      </c>
      <c r="AD302" s="137">
        <f t="shared" si="159"/>
        <v>-0.42960359304823048</v>
      </c>
      <c r="AE302" s="136">
        <v>0</v>
      </c>
      <c r="AF302" s="138">
        <f>IF(D302 = D804,1,_xll.BDP(K302,$AF$10)*L302)</f>
        <v>1</v>
      </c>
      <c r="AG302" s="160">
        <f>AC302*AE302*V302/AF302 / AI740</f>
        <v>0</v>
      </c>
      <c r="AH302" s="160">
        <f>AC302*AE302*V302/AF302 / AI804</f>
        <v>0</v>
      </c>
      <c r="AI302" s="171"/>
      <c r="AJ302" s="162"/>
      <c r="AK302" s="144"/>
    </row>
    <row r="303" spans="1:37" s="40" customFormat="1" ht="12" customHeight="1" x14ac:dyDescent="0.2">
      <c r="B303" s="45">
        <v>6889</v>
      </c>
      <c r="C303" s="116" t="s">
        <v>788</v>
      </c>
      <c r="D303" s="40" t="str">
        <f>_xll.BDP(C303,$D$10)</f>
        <v>EUR</v>
      </c>
      <c r="E303" s="40" t="s">
        <v>821</v>
      </c>
      <c r="F303" s="61">
        <f>_xll.BDP(C303,$F$10)</f>
        <v>42.22</v>
      </c>
      <c r="G303" s="61">
        <f>_xll.BDP(C303,$G$10)</f>
        <v>42</v>
      </c>
      <c r="H303" s="62">
        <f t="shared" si="149"/>
        <v>-0.21999999999999886</v>
      </c>
      <c r="I303" s="69">
        <f t="shared" si="150"/>
        <v>-0.5210800568450944</v>
      </c>
      <c r="J303" s="23">
        <v>0</v>
      </c>
      <c r="K303" s="45" t="str">
        <f>CONCATENATE(D804,D303, " Curncy")</f>
        <v>EUREUR Curncy</v>
      </c>
      <c r="L303" s="45">
        <f>IF(D303 = D804,1,_xll.BDP(K303,$L$10))</f>
        <v>1</v>
      </c>
      <c r="M303" s="63">
        <f>IF(D303 = D804,1,_xll.BDP(K303,$M$10)*L303)</f>
        <v>1</v>
      </c>
      <c r="N303" s="265">
        <f t="shared" si="151"/>
        <v>0</v>
      </c>
      <c r="O303" s="133">
        <f>N303 / AA740</f>
        <v>0</v>
      </c>
      <c r="P303" s="275">
        <f>N303 / AA804</f>
        <v>0</v>
      </c>
      <c r="Q303" s="64">
        <f t="shared" si="152"/>
        <v>0</v>
      </c>
      <c r="R303" s="10">
        <f>Q303 / AA740*100</f>
        <v>0</v>
      </c>
      <c r="S303" s="10">
        <f>Q303 / AA804*100</f>
        <v>0</v>
      </c>
      <c r="T303" s="288">
        <f t="shared" si="153"/>
        <v>0</v>
      </c>
      <c r="U303" s="127">
        <f t="shared" si="154"/>
        <v>0</v>
      </c>
      <c r="V303" s="30">
        <f t="shared" si="155"/>
        <v>1</v>
      </c>
      <c r="W303" s="40">
        <v>0</v>
      </c>
      <c r="X303" s="40">
        <v>1</v>
      </c>
      <c r="Y303" s="119">
        <f t="shared" si="156"/>
        <v>0</v>
      </c>
      <c r="Z303" s="119">
        <f t="shared" si="157"/>
        <v>0</v>
      </c>
      <c r="AA303" s="168"/>
      <c r="AB303" s="150">
        <f>_xll.BDH(C303,$AB$10,$D$1,$D$1)</f>
        <v>41.83</v>
      </c>
      <c r="AC303" s="148">
        <f t="shared" si="158"/>
        <v>0.39000000000000057</v>
      </c>
      <c r="AD303" s="137">
        <f t="shared" si="159"/>
        <v>0.93234520678938704</v>
      </c>
      <c r="AE303" s="136">
        <v>0</v>
      </c>
      <c r="AF303" s="138">
        <f>IF(D303 = D804,1,_xll.BDP(K303,$AF$10)*L303)</f>
        <v>1</v>
      </c>
      <c r="AG303" s="160">
        <f>AC303*AE303*V303/AF303 / AI740</f>
        <v>0</v>
      </c>
      <c r="AH303" s="160">
        <f>AC303*AE303*V303/AF303 / AI804</f>
        <v>0</v>
      </c>
      <c r="AI303" s="171"/>
      <c r="AJ303" s="162"/>
      <c r="AK303" s="144"/>
    </row>
    <row r="304" spans="1:37" s="40" customFormat="1" x14ac:dyDescent="0.2">
      <c r="A304" s="42" t="s">
        <v>303</v>
      </c>
      <c r="B304" s="58"/>
      <c r="C304" s="44"/>
      <c r="D304" s="42"/>
      <c r="E304" s="44" t="s">
        <v>158</v>
      </c>
      <c r="F304" s="65"/>
      <c r="G304" s="65"/>
      <c r="H304" s="66"/>
      <c r="I304" s="70"/>
      <c r="J304" s="37"/>
      <c r="K304" s="46"/>
      <c r="L304" s="46"/>
      <c r="M304" s="67"/>
      <c r="N304" s="267">
        <f t="shared" ref="N304:U304" si="160" xml:space="preserve"> SUM(N290:N303)</f>
        <v>30838.599999999962</v>
      </c>
      <c r="O304" s="227">
        <f t="shared" si="160"/>
        <v>1.9914587758846996E-4</v>
      </c>
      <c r="P304" s="276">
        <f t="shared" si="160"/>
        <v>1.8326984856209766E-4</v>
      </c>
      <c r="Q304" s="233">
        <f t="shared" si="160"/>
        <v>1984548</v>
      </c>
      <c r="R304" s="74">
        <f t="shared" si="160"/>
        <v>1.2815580249312335</v>
      </c>
      <c r="S304" s="238">
        <f t="shared" si="160"/>
        <v>1.1793914491066859</v>
      </c>
      <c r="T304" s="289">
        <f t="shared" si="160"/>
        <v>-3.9430155335967534</v>
      </c>
      <c r="U304" s="128">
        <f t="shared" si="160"/>
        <v>5.2245735585279869</v>
      </c>
      <c r="V304" s="35"/>
      <c r="W304" s="42"/>
      <c r="X304" s="42"/>
      <c r="Y304" s="120">
        <f xml:space="preserve"> SUM(Y290:Y303)</f>
        <v>8.3242752104640552E-4</v>
      </c>
      <c r="Z304" s="120">
        <f xml:space="preserve"> SUM(Z290:Z303)</f>
        <v>0</v>
      </c>
      <c r="AA304" s="180"/>
      <c r="AB304" s="140"/>
      <c r="AC304" s="149"/>
      <c r="AD304" s="139"/>
      <c r="AE304" s="140"/>
      <c r="AF304" s="145"/>
      <c r="AG304" s="161">
        <f xml:space="preserve"> SUM(AG290:AG303)</f>
        <v>7.7700427797495184E-4</v>
      </c>
      <c r="AH304" s="236">
        <f xml:space="preserve"> SUM(AH290:AH303)</f>
        <v>7.1482054439306819E-4</v>
      </c>
      <c r="AI304" s="181"/>
      <c r="AJ304" s="162"/>
      <c r="AK304" s="144"/>
    </row>
    <row r="305" spans="1:37" s="40" customFormat="1" x14ac:dyDescent="0.2">
      <c r="B305" s="45"/>
      <c r="C305" s="116"/>
      <c r="F305" s="61"/>
      <c r="G305" s="61"/>
      <c r="H305" s="62"/>
      <c r="I305" s="69"/>
      <c r="J305" s="23"/>
      <c r="K305" s="45"/>
      <c r="L305" s="45"/>
      <c r="M305" s="63"/>
      <c r="N305" s="265"/>
      <c r="O305" s="133"/>
      <c r="P305" s="275"/>
      <c r="Q305" s="64"/>
      <c r="R305" s="73"/>
      <c r="S305" s="73"/>
      <c r="T305" s="288"/>
      <c r="U305" s="127"/>
      <c r="V305" s="30"/>
      <c r="Y305" s="119"/>
      <c r="Z305" s="119"/>
      <c r="AA305" s="168"/>
      <c r="AB305" s="150"/>
      <c r="AC305" s="148"/>
      <c r="AD305" s="137"/>
      <c r="AE305" s="136"/>
      <c r="AF305" s="138"/>
      <c r="AG305" s="160"/>
      <c r="AH305" s="160"/>
      <c r="AI305" s="171"/>
      <c r="AJ305" s="162"/>
      <c r="AK305" s="144"/>
    </row>
    <row r="306" spans="1:37" s="40" customFormat="1" x14ac:dyDescent="0.2">
      <c r="B306" s="45">
        <v>24498</v>
      </c>
      <c r="C306" s="116" t="s">
        <v>157</v>
      </c>
      <c r="D306" s="40" t="str">
        <f>_xll.BDP(C306,$D$10)</f>
        <v>NOK</v>
      </c>
      <c r="E306" s="40" t="s">
        <v>362</v>
      </c>
      <c r="F306" s="61">
        <f>_xll.BDP(C306,$F$10)</f>
        <v>209.6</v>
      </c>
      <c r="G306" s="61">
        <f>_xll.BDP(C306,$G$10)</f>
        <v>211</v>
      </c>
      <c r="H306" s="62">
        <f t="shared" ref="H306:H318" si="161">IF(OR(G306="#N/A N/A",F306="#N/A N/A"),0,  G306 - F306)</f>
        <v>1.4000000000000057</v>
      </c>
      <c r="I306" s="69">
        <f t="shared" ref="I306:I318" si="162">IF(OR(F306=0,F306="#N/A N/A"),0,H306 / F306*100)</f>
        <v>0.66793893129771265</v>
      </c>
      <c r="J306" s="23">
        <v>398000</v>
      </c>
      <c r="K306" s="45" t="str">
        <f>CONCATENATE(D804,D306, " Curncy")</f>
        <v>EURNOK Curncy</v>
      </c>
      <c r="L306" s="45">
        <f>IF(D306 = D804,1,_xll.BDP(K306,$L$10))</f>
        <v>1</v>
      </c>
      <c r="M306" s="63">
        <f>IF(D306 = D804,1,_xll.BDP(K306,$M$10)*L306)</f>
        <v>9.5741999999999994</v>
      </c>
      <c r="N306" s="265">
        <f t="shared" ref="N306:N318" si="163">H306*J306*V306/M306</f>
        <v>58198.073990516416</v>
      </c>
      <c r="O306" s="133">
        <f>N306 / AA740</f>
        <v>3.7582466515341545E-4</v>
      </c>
      <c r="P306" s="275">
        <f>N306 / AA804</f>
        <v>3.4586369701762441E-4</v>
      </c>
      <c r="Q306" s="64">
        <f t="shared" ref="Q306:Q318" si="164">G306*J306*V306/M306</f>
        <v>8771281.1514277961</v>
      </c>
      <c r="R306" s="10">
        <f>Q306 / AA740*100</f>
        <v>5.6642145962407389</v>
      </c>
      <c r="S306" s="10">
        <f>Q306 / AA804*100</f>
        <v>5.212660005051319</v>
      </c>
      <c r="T306" s="288">
        <f t="shared" ref="T306:T318" si="165">IF(R306&lt;0,R306,0)</f>
        <v>0</v>
      </c>
      <c r="U306" s="127">
        <f t="shared" ref="U306:U318" si="166">IF(R306&gt;0,R306,0)</f>
        <v>5.6642145962407389</v>
      </c>
      <c r="V306" s="30">
        <f t="shared" ref="V306:V318" si="167">IF(EXACT(D306,UPPER(D306)),1,0.01)/X306</f>
        <v>1</v>
      </c>
      <c r="W306" s="40">
        <v>0</v>
      </c>
      <c r="X306" s="40">
        <v>1</v>
      </c>
      <c r="Y306" s="119">
        <f t="shared" ref="Y306:Y318" si="168">IF(AND(R306&lt;0,O306&gt;0),O306,0)</f>
        <v>0</v>
      </c>
      <c r="Z306" s="119">
        <f t="shared" ref="Z306:Z318" si="169">IF(AND(R306&gt;0,O306&gt;0),O306,0)</f>
        <v>3.7582466515341545E-4</v>
      </c>
      <c r="AA306" s="168"/>
      <c r="AB306" s="150">
        <f>_xll.BDH(C306,$AB$10,$D$1,$D$1)</f>
        <v>203.6</v>
      </c>
      <c r="AC306" s="148">
        <f t="shared" ref="AC306:AC318" si="170">IF(OR(F306="#N/A N/A",AB306="#N/A N/A"),0,  F306 - AB306)</f>
        <v>6</v>
      </c>
      <c r="AD306" s="137">
        <f t="shared" ref="AD306:AD318" si="171">IF(OR(AB306=0,AB306="#N/A N/A"),0,AC306 / AB306*100)</f>
        <v>2.9469548133595285</v>
      </c>
      <c r="AE306" s="136">
        <v>398000</v>
      </c>
      <c r="AF306" s="138">
        <f>IF(D306 = D804,1,_xll.BDP(K306,$AF$10)*L306)</f>
        <v>9.5251000000000001</v>
      </c>
      <c r="AG306" s="160">
        <f>AC306*AE306*V306/AF306 / AI740</f>
        <v>1.6229463802389691E-3</v>
      </c>
      <c r="AH306" s="160">
        <f>AC306*AE306*V306/AF306 / AI804</f>
        <v>1.4930618117916948E-3</v>
      </c>
      <c r="AI306" s="171"/>
      <c r="AJ306" s="162"/>
      <c r="AK306" s="144"/>
    </row>
    <row r="307" spans="1:37" s="40" customFormat="1" x14ac:dyDescent="0.2">
      <c r="B307" s="45">
        <v>26358</v>
      </c>
      <c r="C307" s="116" t="s">
        <v>156</v>
      </c>
      <c r="D307" s="40" t="str">
        <f>_xll.BDP(C307,$D$10)</f>
        <v>NOK</v>
      </c>
      <c r="E307" s="40" t="s">
        <v>357</v>
      </c>
      <c r="F307" s="61">
        <f>_xll.BDP(C307,$F$10)</f>
        <v>36.4</v>
      </c>
      <c r="G307" s="61">
        <f>_xll.BDP(C307,$G$10)</f>
        <v>37.4</v>
      </c>
      <c r="H307" s="62">
        <f t="shared" si="161"/>
        <v>1</v>
      </c>
      <c r="I307" s="69">
        <f t="shared" si="162"/>
        <v>2.7472527472527473</v>
      </c>
      <c r="J307" s="23">
        <v>488000</v>
      </c>
      <c r="K307" s="45" t="str">
        <f>CONCATENATE(D804,D307, " Curncy")</f>
        <v>EURNOK Curncy</v>
      </c>
      <c r="L307" s="45">
        <f>IF(D307 = D804,1,_xll.BDP(K307,$L$10))</f>
        <v>1</v>
      </c>
      <c r="M307" s="63">
        <f>IF(D307 = D804,1,_xll.BDP(K307,$M$10)*L307)</f>
        <v>9.5741999999999994</v>
      </c>
      <c r="N307" s="265">
        <f t="shared" si="163"/>
        <v>50970.316057738506</v>
      </c>
      <c r="O307" s="133">
        <f>N307 / AA740</f>
        <v>3.2915010157011127E-4</v>
      </c>
      <c r="P307" s="275">
        <f>N307 / AA804</f>
        <v>3.0291005768951905E-4</v>
      </c>
      <c r="Q307" s="64">
        <f t="shared" si="164"/>
        <v>1906289.8205594202</v>
      </c>
      <c r="R307" s="10">
        <f>Q307 / AA740*100</f>
        <v>1.2310213798722163</v>
      </c>
      <c r="S307" s="10">
        <f>Q307 / AA804*100</f>
        <v>1.1328836157588014</v>
      </c>
      <c r="T307" s="288">
        <f t="shared" si="165"/>
        <v>0</v>
      </c>
      <c r="U307" s="127">
        <f t="shared" si="166"/>
        <v>1.2310213798722163</v>
      </c>
      <c r="V307" s="30">
        <f t="shared" si="167"/>
        <v>1</v>
      </c>
      <c r="W307" s="40">
        <v>0</v>
      </c>
      <c r="X307" s="40">
        <v>1</v>
      </c>
      <c r="Y307" s="119">
        <f t="shared" si="168"/>
        <v>0</v>
      </c>
      <c r="Z307" s="119">
        <f t="shared" si="169"/>
        <v>3.2915010157011127E-4</v>
      </c>
      <c r="AA307" s="168"/>
      <c r="AB307" s="150">
        <f>_xll.BDH(C307,$AB$10,$D$1,$D$1)</f>
        <v>35</v>
      </c>
      <c r="AC307" s="148">
        <f t="shared" si="170"/>
        <v>1.3999999999999986</v>
      </c>
      <c r="AD307" s="137">
        <f t="shared" si="171"/>
        <v>3.999999999999996</v>
      </c>
      <c r="AE307" s="136">
        <v>488000</v>
      </c>
      <c r="AF307" s="138">
        <f>IF(D307 = D804,1,_xll.BDP(K307,$AF$10)*L307)</f>
        <v>9.5251000000000001</v>
      </c>
      <c r="AG307" s="160">
        <f>AC307*AE307*V307/AF307 / AI740</f>
        <v>4.643203379310145E-4</v>
      </c>
      <c r="AH307" s="160">
        <f>AC307*AE307*V307/AF307 / AI804</f>
        <v>4.2716073275380441E-4</v>
      </c>
      <c r="AI307" s="171"/>
      <c r="AJ307" s="162"/>
      <c r="AK307" s="144"/>
    </row>
    <row r="308" spans="1:37" s="40" customFormat="1" ht="12" customHeight="1" x14ac:dyDescent="0.2">
      <c r="B308" s="45">
        <v>2981</v>
      </c>
      <c r="C308" s="116" t="s">
        <v>806</v>
      </c>
      <c r="D308" s="40" t="str">
        <f>_xll.BDP(C308,$D$10)</f>
        <v>NOK</v>
      </c>
      <c r="E308" s="40" t="s">
        <v>837</v>
      </c>
      <c r="F308" s="61">
        <f>_xll.BDP(C308,$F$10)</f>
        <v>150.75</v>
      </c>
      <c r="G308" s="61">
        <f>_xll.BDP(C308,$G$10)</f>
        <v>151.85</v>
      </c>
      <c r="H308" s="62">
        <f t="shared" si="161"/>
        <v>1.0999999999999943</v>
      </c>
      <c r="I308" s="69">
        <f t="shared" si="162"/>
        <v>0.72968490878938264</v>
      </c>
      <c r="J308" s="23">
        <v>0</v>
      </c>
      <c r="K308" s="45" t="str">
        <f>CONCATENATE(D804,D308, " Curncy")</f>
        <v>EURNOK Curncy</v>
      </c>
      <c r="L308" s="45">
        <f>IF(D308 = D804,1,_xll.BDP(K308,$L$10))</f>
        <v>1</v>
      </c>
      <c r="M308" s="63">
        <f>IF(D308 = D804,1,_xll.BDP(K308,$M$10)*L308)</f>
        <v>9.5741999999999994</v>
      </c>
      <c r="N308" s="265">
        <f t="shared" si="163"/>
        <v>0</v>
      </c>
      <c r="O308" s="133">
        <f>N308 / AA740</f>
        <v>0</v>
      </c>
      <c r="P308" s="275">
        <f>N308 / AA804</f>
        <v>0</v>
      </c>
      <c r="Q308" s="64">
        <f t="shared" si="164"/>
        <v>0</v>
      </c>
      <c r="R308" s="10">
        <f>Q308 / AA740*100</f>
        <v>0</v>
      </c>
      <c r="S308" s="10">
        <f>Q308 / AA804*100</f>
        <v>0</v>
      </c>
      <c r="T308" s="288">
        <f t="shared" si="165"/>
        <v>0</v>
      </c>
      <c r="U308" s="127">
        <f t="shared" si="166"/>
        <v>0</v>
      </c>
      <c r="V308" s="30">
        <f t="shared" si="167"/>
        <v>1</v>
      </c>
      <c r="W308" s="40">
        <v>0</v>
      </c>
      <c r="X308" s="40">
        <v>1</v>
      </c>
      <c r="Y308" s="119">
        <f t="shared" si="168"/>
        <v>0</v>
      </c>
      <c r="Z308" s="119">
        <f t="shared" si="169"/>
        <v>0</v>
      </c>
      <c r="AA308" s="168"/>
      <c r="AB308" s="150">
        <f>_xll.BDH(C308,$AB$10,$D$1,$D$1)</f>
        <v>155.4</v>
      </c>
      <c r="AC308" s="148">
        <f t="shared" si="170"/>
        <v>-4.6500000000000057</v>
      </c>
      <c r="AD308" s="137">
        <f t="shared" si="171"/>
        <v>-2.9922779922779958</v>
      </c>
      <c r="AE308" s="136">
        <v>0</v>
      </c>
      <c r="AF308" s="138">
        <f>IF(D308 = D804,1,_xll.BDP(K308,$AF$10)*L308)</f>
        <v>9.5251000000000001</v>
      </c>
      <c r="AG308" s="160">
        <f>AC308*AE308*V308/AF308 / AI740</f>
        <v>0</v>
      </c>
      <c r="AH308" s="160">
        <f>AC308*AE308*V308/AF308 / AI804</f>
        <v>0</v>
      </c>
      <c r="AI308" s="171"/>
      <c r="AJ308" s="162"/>
      <c r="AK308" s="144"/>
    </row>
    <row r="309" spans="1:37" s="40" customFormat="1" ht="12" customHeight="1" x14ac:dyDescent="0.2">
      <c r="B309" s="45">
        <v>565</v>
      </c>
      <c r="C309" s="116" t="s">
        <v>155</v>
      </c>
      <c r="D309" s="40" t="str">
        <f>_xll.BDP(C309,$D$10)</f>
        <v>NOK</v>
      </c>
      <c r="E309" s="40" t="s">
        <v>352</v>
      </c>
      <c r="F309" s="61">
        <f>_xll.BDP(C309,$F$10)</f>
        <v>34.340000000000003</v>
      </c>
      <c r="G309" s="61">
        <f>_xll.BDP(C309,$G$10)</f>
        <v>35.24</v>
      </c>
      <c r="H309" s="62">
        <f t="shared" si="161"/>
        <v>0.89999999999999858</v>
      </c>
      <c r="I309" s="69">
        <f t="shared" si="162"/>
        <v>2.620850320326146</v>
      </c>
      <c r="J309" s="23">
        <v>0</v>
      </c>
      <c r="K309" s="45" t="str">
        <f>CONCATENATE(D804,D309, " Curncy")</f>
        <v>EURNOK Curncy</v>
      </c>
      <c r="L309" s="45">
        <f>IF(D309 = D804,1,_xll.BDP(K309,$L$10))</f>
        <v>1</v>
      </c>
      <c r="M309" s="63">
        <f>IF(D309 = D804,1,_xll.BDP(K309,$M$10)*L309)</f>
        <v>9.5741999999999994</v>
      </c>
      <c r="N309" s="265">
        <f t="shared" si="163"/>
        <v>0</v>
      </c>
      <c r="O309" s="133">
        <f>N309 / AA740</f>
        <v>0</v>
      </c>
      <c r="P309" s="275">
        <f>N309 / AA804</f>
        <v>0</v>
      </c>
      <c r="Q309" s="64">
        <f t="shared" si="164"/>
        <v>0</v>
      </c>
      <c r="R309" s="10">
        <f>Q309 / AA740*100</f>
        <v>0</v>
      </c>
      <c r="S309" s="10">
        <f>Q309 / AA804*100</f>
        <v>0</v>
      </c>
      <c r="T309" s="288">
        <f t="shared" si="165"/>
        <v>0</v>
      </c>
      <c r="U309" s="127">
        <f t="shared" si="166"/>
        <v>0</v>
      </c>
      <c r="V309" s="30">
        <f t="shared" si="167"/>
        <v>1</v>
      </c>
      <c r="W309" s="40">
        <v>0</v>
      </c>
      <c r="X309" s="40">
        <v>1</v>
      </c>
      <c r="Y309" s="119">
        <f t="shared" si="168"/>
        <v>0</v>
      </c>
      <c r="Z309" s="119">
        <f t="shared" si="169"/>
        <v>0</v>
      </c>
      <c r="AA309" s="168"/>
      <c r="AB309" s="150">
        <f>_xll.BDH(C309,$AB$10,$D$1,$D$1)</f>
        <v>33.72</v>
      </c>
      <c r="AC309" s="148">
        <f t="shared" si="170"/>
        <v>0.62000000000000455</v>
      </c>
      <c r="AD309" s="137">
        <f t="shared" si="171"/>
        <v>1.8386714116251617</v>
      </c>
      <c r="AE309" s="136">
        <v>0</v>
      </c>
      <c r="AF309" s="138">
        <f>IF(D309 = D804,1,_xll.BDP(K309,$AF$10)*L309)</f>
        <v>9.5251000000000001</v>
      </c>
      <c r="AG309" s="160">
        <f>AC309*AE309*V309/AF309 / AI740</f>
        <v>0</v>
      </c>
      <c r="AH309" s="160">
        <f>AC309*AE309*V309/AF309 / AI804</f>
        <v>0</v>
      </c>
      <c r="AI309" s="171"/>
      <c r="AJ309" s="162"/>
      <c r="AK309" s="144"/>
    </row>
    <row r="310" spans="1:37" s="40" customFormat="1" ht="12" customHeight="1" x14ac:dyDescent="0.2">
      <c r="B310" s="45">
        <v>106</v>
      </c>
      <c r="C310" s="116" t="s">
        <v>807</v>
      </c>
      <c r="D310" s="40" t="str">
        <f>_xll.BDP(C310,$D$10)</f>
        <v>NOK</v>
      </c>
      <c r="E310" s="40" t="s">
        <v>838</v>
      </c>
      <c r="F310" s="61">
        <f>_xll.BDP(C310,$F$10)</f>
        <v>46.1</v>
      </c>
      <c r="G310" s="61">
        <f>_xll.BDP(C310,$G$10)</f>
        <v>46.78</v>
      </c>
      <c r="H310" s="62">
        <f t="shared" si="161"/>
        <v>0.67999999999999972</v>
      </c>
      <c r="I310" s="69">
        <f t="shared" si="162"/>
        <v>1.4750542299349234</v>
      </c>
      <c r="J310" s="23">
        <v>0</v>
      </c>
      <c r="K310" s="45" t="str">
        <f>CONCATENATE(D804,D310, " Curncy")</f>
        <v>EURNOK Curncy</v>
      </c>
      <c r="L310" s="45">
        <f>IF(D310 = D804,1,_xll.BDP(K310,$L$10))</f>
        <v>1</v>
      </c>
      <c r="M310" s="63">
        <f>IF(D310 = D804,1,_xll.BDP(K310,$M$10)*L310)</f>
        <v>9.5741999999999994</v>
      </c>
      <c r="N310" s="265">
        <f t="shared" si="163"/>
        <v>0</v>
      </c>
      <c r="O310" s="133">
        <f>N310 / AA740</f>
        <v>0</v>
      </c>
      <c r="P310" s="275">
        <f>N310 / AA804</f>
        <v>0</v>
      </c>
      <c r="Q310" s="64">
        <f t="shared" si="164"/>
        <v>0</v>
      </c>
      <c r="R310" s="10">
        <f>Q310 / AA740*100</f>
        <v>0</v>
      </c>
      <c r="S310" s="10">
        <f>Q310 / AA804*100</f>
        <v>0</v>
      </c>
      <c r="T310" s="288">
        <f t="shared" si="165"/>
        <v>0</v>
      </c>
      <c r="U310" s="127">
        <f t="shared" si="166"/>
        <v>0</v>
      </c>
      <c r="V310" s="30">
        <f t="shared" si="167"/>
        <v>1</v>
      </c>
      <c r="W310" s="40">
        <v>0</v>
      </c>
      <c r="X310" s="40">
        <v>1</v>
      </c>
      <c r="Y310" s="119">
        <f t="shared" si="168"/>
        <v>0</v>
      </c>
      <c r="Z310" s="119">
        <f t="shared" si="169"/>
        <v>0</v>
      </c>
      <c r="AA310" s="168"/>
      <c r="AB310" s="150">
        <f>_xll.BDH(C310,$AB$10,$D$1,$D$1)</f>
        <v>51.44</v>
      </c>
      <c r="AC310" s="148">
        <f t="shared" si="170"/>
        <v>-5.3399999999999963</v>
      </c>
      <c r="AD310" s="137">
        <f t="shared" si="171"/>
        <v>-10.381026438569201</v>
      </c>
      <c r="AE310" s="136">
        <v>0</v>
      </c>
      <c r="AF310" s="138">
        <f>IF(D310 = D804,1,_xll.BDP(K310,$AF$10)*L310)</f>
        <v>9.5251000000000001</v>
      </c>
      <c r="AG310" s="160">
        <f>AC310*AE310*V310/AF310 / AI740</f>
        <v>0</v>
      </c>
      <c r="AH310" s="160">
        <f>AC310*AE310*V310/AF310 / AI804</f>
        <v>0</v>
      </c>
      <c r="AI310" s="171"/>
      <c r="AJ310" s="162"/>
      <c r="AK310" s="144"/>
    </row>
    <row r="311" spans="1:37" s="40" customFormat="1" x14ac:dyDescent="0.2">
      <c r="B311" s="45">
        <v>26989</v>
      </c>
      <c r="C311" s="116" t="s">
        <v>153</v>
      </c>
      <c r="D311" s="40" t="str">
        <f>_xll.BDP(C311,$D$10)</f>
        <v>NOK</v>
      </c>
      <c r="E311" s="40" t="s">
        <v>336</v>
      </c>
      <c r="F311" s="61">
        <f>_xll.BDP(C311,$F$10)</f>
        <v>58.4</v>
      </c>
      <c r="G311" s="61">
        <f>_xll.BDP(C311,$G$10)</f>
        <v>58</v>
      </c>
      <c r="H311" s="62">
        <f t="shared" si="161"/>
        <v>-0.39999999999999858</v>
      </c>
      <c r="I311" s="69">
        <f t="shared" si="162"/>
        <v>-0.6849315068493127</v>
      </c>
      <c r="J311" s="23">
        <v>51000</v>
      </c>
      <c r="K311" s="45" t="str">
        <f>CONCATENATE(D804,D311, " Curncy")</f>
        <v>EURNOK Curncy</v>
      </c>
      <c r="L311" s="45">
        <f>IF(D311 = D804,1,_xll.BDP(K311,$L$10))</f>
        <v>1</v>
      </c>
      <c r="M311" s="63">
        <f>IF(D311 = D804,1,_xll.BDP(K311,$M$10)*L311)</f>
        <v>9.5741999999999994</v>
      </c>
      <c r="N311" s="265">
        <f t="shared" si="163"/>
        <v>-2130.7263270038152</v>
      </c>
      <c r="O311" s="133">
        <f>N311 / AA740</f>
        <v>-1.3759553426291487E-5</v>
      </c>
      <c r="P311" s="275">
        <f>N311 / AA804</f>
        <v>-1.2662633559151981E-5</v>
      </c>
      <c r="Q311" s="64">
        <f t="shared" si="164"/>
        <v>308955.31741555431</v>
      </c>
      <c r="R311" s="10">
        <f>Q311 / AA740*100</f>
        <v>0.19951352468122727</v>
      </c>
      <c r="S311" s="10">
        <f>Q311 / AA804*100</f>
        <v>0.18360818660770439</v>
      </c>
      <c r="T311" s="288">
        <f t="shared" si="165"/>
        <v>0</v>
      </c>
      <c r="U311" s="127">
        <f t="shared" si="166"/>
        <v>0.19951352468122727</v>
      </c>
      <c r="V311" s="30">
        <f t="shared" si="167"/>
        <v>1</v>
      </c>
      <c r="W311" s="40">
        <v>0</v>
      </c>
      <c r="X311" s="40">
        <v>1</v>
      </c>
      <c r="Y311" s="119">
        <f t="shared" si="168"/>
        <v>0</v>
      </c>
      <c r="Z311" s="119">
        <f t="shared" si="169"/>
        <v>0</v>
      </c>
      <c r="AA311" s="168"/>
      <c r="AB311" s="150">
        <f>_xll.BDH(C311,$AB$10,$D$1,$D$1)</f>
        <v>59.8</v>
      </c>
      <c r="AC311" s="148">
        <f t="shared" si="170"/>
        <v>-1.3999999999999986</v>
      </c>
      <c r="AD311" s="137">
        <f t="shared" si="171"/>
        <v>-2.341137123745817</v>
      </c>
      <c r="AE311" s="136">
        <v>51000</v>
      </c>
      <c r="AF311" s="138">
        <f>IF(D311 = D804,1,_xll.BDP(K311,$AF$10)*L311)</f>
        <v>9.5251000000000001</v>
      </c>
      <c r="AG311" s="160">
        <f>AC311*AE311*V311/AF311 / AI740</f>
        <v>-4.8525281218200284E-5</v>
      </c>
      <c r="AH311" s="160">
        <f>AC311*AE311*V311/AF311 / AI804</f>
        <v>-4.4641797890254147E-5</v>
      </c>
      <c r="AI311" s="171"/>
      <c r="AJ311" s="162"/>
      <c r="AK311" s="144"/>
    </row>
    <row r="312" spans="1:37" s="40" customFormat="1" x14ac:dyDescent="0.2">
      <c r="B312" s="45">
        <v>2836</v>
      </c>
      <c r="C312" s="116" t="s">
        <v>152</v>
      </c>
      <c r="D312" s="40" t="str">
        <f>_xll.BDP(C312,$D$10)</f>
        <v>NOK</v>
      </c>
      <c r="E312" s="40" t="s">
        <v>403</v>
      </c>
      <c r="F312" s="61">
        <f>_xll.BDP(C312,$F$10)</f>
        <v>24.09</v>
      </c>
      <c r="G312" s="61">
        <f>_xll.BDP(C312,$G$10)</f>
        <v>24.49</v>
      </c>
      <c r="H312" s="62">
        <f t="shared" si="161"/>
        <v>0.39999999999999858</v>
      </c>
      <c r="I312" s="69">
        <f t="shared" si="162"/>
        <v>1.6604400166043944</v>
      </c>
      <c r="J312" s="23">
        <v>-153000</v>
      </c>
      <c r="K312" s="45" t="str">
        <f>CONCATENATE(D804,D312, " Curncy")</f>
        <v>EURNOK Curncy</v>
      </c>
      <c r="L312" s="45">
        <f>IF(D312 = D804,1,_xll.BDP(K312,$L$10))</f>
        <v>1</v>
      </c>
      <c r="M312" s="63">
        <f>IF(D312 = D804,1,_xll.BDP(K312,$M$10)*L312)</f>
        <v>9.5741999999999994</v>
      </c>
      <c r="N312" s="265">
        <f t="shared" si="163"/>
        <v>-6392.178981011446</v>
      </c>
      <c r="O312" s="133">
        <f>N312 / AA740</f>
        <v>-4.1278660278874463E-5</v>
      </c>
      <c r="P312" s="275">
        <f>N312 / AA804</f>
        <v>-3.7987900677455951E-5</v>
      </c>
      <c r="Q312" s="64">
        <f t="shared" si="164"/>
        <v>-391361.1581124271</v>
      </c>
      <c r="R312" s="10">
        <f>Q312 / AA740*100</f>
        <v>-0.25272859755740978</v>
      </c>
      <c r="S312" s="10">
        <f>Q312 / AA804*100</f>
        <v>-0.23258092189772481</v>
      </c>
      <c r="T312" s="288">
        <f t="shared" si="165"/>
        <v>-0.25272859755740978</v>
      </c>
      <c r="U312" s="127">
        <f t="shared" si="166"/>
        <v>0</v>
      </c>
      <c r="V312" s="30">
        <f t="shared" si="167"/>
        <v>1</v>
      </c>
      <c r="W312" s="40">
        <v>0</v>
      </c>
      <c r="X312" s="40">
        <v>1</v>
      </c>
      <c r="Y312" s="119">
        <f t="shared" si="168"/>
        <v>0</v>
      </c>
      <c r="Z312" s="119">
        <f t="shared" si="169"/>
        <v>0</v>
      </c>
      <c r="AA312" s="168"/>
      <c r="AB312" s="150">
        <f>_xll.BDH(C312,$AB$10,$D$1,$D$1)</f>
        <v>25.5</v>
      </c>
      <c r="AC312" s="148">
        <f t="shared" si="170"/>
        <v>-1.4100000000000001</v>
      </c>
      <c r="AD312" s="137">
        <f t="shared" si="171"/>
        <v>-5.5294117647058822</v>
      </c>
      <c r="AE312" s="136">
        <v>-153000</v>
      </c>
      <c r="AF312" s="138">
        <f>IF(D312 = D804,1,_xll.BDP(K312,$AF$10)*L312)</f>
        <v>9.5251000000000001</v>
      </c>
      <c r="AG312" s="160">
        <f>AC312*AE312*V312/AF312 / AI740</f>
        <v>1.4661567110927674E-4</v>
      </c>
      <c r="AH312" s="160">
        <f>AC312*AE312*V312/AF312 / AI804</f>
        <v>1.3488200362555376E-4</v>
      </c>
      <c r="AI312" s="171"/>
      <c r="AJ312" s="162"/>
      <c r="AK312" s="144"/>
    </row>
    <row r="313" spans="1:37" s="40" customFormat="1" x14ac:dyDescent="0.2">
      <c r="B313" s="45">
        <v>2014</v>
      </c>
      <c r="C313" s="116" t="s">
        <v>151</v>
      </c>
      <c r="D313" s="40" t="str">
        <f>_xll.BDP(C313,$D$10)</f>
        <v>NOK</v>
      </c>
      <c r="E313" s="40" t="s">
        <v>402</v>
      </c>
      <c r="F313" s="61">
        <f>_xll.BDP(C313,$F$10)</f>
        <v>1.8779999999999999</v>
      </c>
      <c r="G313" s="61">
        <f>_xll.BDP(C313,$G$10)</f>
        <v>1.875</v>
      </c>
      <c r="H313" s="62">
        <f t="shared" si="161"/>
        <v>-2.9999999999998916E-3</v>
      </c>
      <c r="I313" s="69">
        <f t="shared" si="162"/>
        <v>-0.15974440894568115</v>
      </c>
      <c r="J313" s="23">
        <v>-2162000</v>
      </c>
      <c r="K313" s="45" t="str">
        <f>CONCATENATE(D804,D313, " Curncy")</f>
        <v>EURNOK Curncy</v>
      </c>
      <c r="L313" s="45">
        <f>IF(D313 = D804,1,_xll.BDP(K313,$L$10))</f>
        <v>1</v>
      </c>
      <c r="M313" s="63">
        <f>IF(D313 = D804,1,_xll.BDP(K313,$M$10)*L313)</f>
        <v>9.5741999999999994</v>
      </c>
      <c r="N313" s="265">
        <f t="shared" si="163"/>
        <v>677.44563514442621</v>
      </c>
      <c r="O313" s="133">
        <f>N313 / AA740</f>
        <v>4.3747286040648859E-6</v>
      </c>
      <c r="P313" s="275">
        <f>N313 / AA804</f>
        <v>4.0259726110126021E-6</v>
      </c>
      <c r="Q313" s="64">
        <f t="shared" si="164"/>
        <v>-423403.52196528175</v>
      </c>
      <c r="R313" s="10">
        <f>Q313 / AA740*100</f>
        <v>-0.27342053775406533</v>
      </c>
      <c r="S313" s="10">
        <f>Q313 / AA804*100</f>
        <v>-0.25162328818829677</v>
      </c>
      <c r="T313" s="288">
        <f t="shared" si="165"/>
        <v>-0.27342053775406533</v>
      </c>
      <c r="U313" s="127">
        <f t="shared" si="166"/>
        <v>0</v>
      </c>
      <c r="V313" s="30">
        <f t="shared" si="167"/>
        <v>1</v>
      </c>
      <c r="W313" s="40">
        <v>0</v>
      </c>
      <c r="X313" s="40">
        <v>1</v>
      </c>
      <c r="Y313" s="119">
        <f t="shared" si="168"/>
        <v>4.3747286040648859E-6</v>
      </c>
      <c r="Z313" s="119">
        <f t="shared" si="169"/>
        <v>0</v>
      </c>
      <c r="AA313" s="168"/>
      <c r="AB313" s="150">
        <f>_xll.BDH(C313,$AB$10,$D$1,$D$1)</f>
        <v>2.0099999999999998</v>
      </c>
      <c r="AC313" s="148">
        <f t="shared" si="170"/>
        <v>-0.1319999999999999</v>
      </c>
      <c r="AD313" s="137">
        <f t="shared" si="171"/>
        <v>-6.5671641791044735</v>
      </c>
      <c r="AE313" s="136">
        <v>-2162000</v>
      </c>
      <c r="AF313" s="138">
        <f>IF(D313 = D804,1,_xll.BDP(K313,$AF$10)*L313)</f>
        <v>9.5251000000000001</v>
      </c>
      <c r="AG313" s="160">
        <f>AC313*AE313*V313/AF313 / AI740</f>
        <v>1.9395432570272931E-4</v>
      </c>
      <c r="AH313" s="160">
        <f>AC313*AE313*V313/AF313 / AI804</f>
        <v>1.7843214074386962E-4</v>
      </c>
      <c r="AI313" s="171"/>
      <c r="AJ313" s="162"/>
      <c r="AK313" s="144"/>
    </row>
    <row r="314" spans="1:37" s="40" customFormat="1" ht="12" customHeight="1" x14ac:dyDescent="0.2">
      <c r="B314" s="45">
        <v>92</v>
      </c>
      <c r="C314" s="116" t="s">
        <v>808</v>
      </c>
      <c r="D314" s="40" t="str">
        <f>_xll.BDP(C314,$D$10)</f>
        <v>NOK</v>
      </c>
      <c r="E314" s="40" t="s">
        <v>839</v>
      </c>
      <c r="F314" s="61">
        <f>_xll.BDP(C314,$F$10)</f>
        <v>180.05</v>
      </c>
      <c r="G314" s="61">
        <f>_xll.BDP(C314,$G$10)</f>
        <v>181.75</v>
      </c>
      <c r="H314" s="62">
        <f t="shared" si="161"/>
        <v>1.6999999999999886</v>
      </c>
      <c r="I314" s="69">
        <f t="shared" si="162"/>
        <v>0.94418217161898832</v>
      </c>
      <c r="J314" s="23">
        <v>0</v>
      </c>
      <c r="K314" s="45" t="str">
        <f>CONCATENATE(D804,D314, " Curncy")</f>
        <v>EURNOK Curncy</v>
      </c>
      <c r="L314" s="45">
        <f>IF(D314 = D804,1,_xll.BDP(K314,$L$10))</f>
        <v>1</v>
      </c>
      <c r="M314" s="63">
        <f>IF(D314 = D804,1,_xll.BDP(K314,$M$10)*L314)</f>
        <v>9.5741999999999994</v>
      </c>
      <c r="N314" s="265">
        <f t="shared" si="163"/>
        <v>0</v>
      </c>
      <c r="O314" s="133">
        <f>N314 / AA740</f>
        <v>0</v>
      </c>
      <c r="P314" s="275">
        <f>N314 / AA804</f>
        <v>0</v>
      </c>
      <c r="Q314" s="64">
        <f t="shared" si="164"/>
        <v>0</v>
      </c>
      <c r="R314" s="10">
        <f>Q314 / AA740*100</f>
        <v>0</v>
      </c>
      <c r="S314" s="10">
        <f>Q314 / AA804*100</f>
        <v>0</v>
      </c>
      <c r="T314" s="288">
        <f t="shared" si="165"/>
        <v>0</v>
      </c>
      <c r="U314" s="127">
        <f t="shared" si="166"/>
        <v>0</v>
      </c>
      <c r="V314" s="30">
        <f t="shared" si="167"/>
        <v>1</v>
      </c>
      <c r="W314" s="40">
        <v>0</v>
      </c>
      <c r="X314" s="40">
        <v>1</v>
      </c>
      <c r="Y314" s="119">
        <f t="shared" si="168"/>
        <v>0</v>
      </c>
      <c r="Z314" s="119">
        <f t="shared" si="169"/>
        <v>0</v>
      </c>
      <c r="AA314" s="168"/>
      <c r="AB314" s="150">
        <f>_xll.BDH(C314,$AB$10,$D$1,$D$1)</f>
        <v>178</v>
      </c>
      <c r="AC314" s="148">
        <f t="shared" si="170"/>
        <v>2.0500000000000114</v>
      </c>
      <c r="AD314" s="137">
        <f t="shared" si="171"/>
        <v>1.1516853932584332</v>
      </c>
      <c r="AE314" s="136">
        <v>0</v>
      </c>
      <c r="AF314" s="138">
        <f>IF(D314 = D804,1,_xll.BDP(K314,$AF$10)*L314)</f>
        <v>9.5251000000000001</v>
      </c>
      <c r="AG314" s="160">
        <f>AC314*AE314*V314/AF314 / AI740</f>
        <v>0</v>
      </c>
      <c r="AH314" s="160">
        <f>AC314*AE314*V314/AF314 / AI804</f>
        <v>0</v>
      </c>
      <c r="AI314" s="171"/>
      <c r="AJ314" s="162"/>
      <c r="AK314" s="144"/>
    </row>
    <row r="315" spans="1:37" s="40" customFormat="1" ht="12" customHeight="1" x14ac:dyDescent="0.2">
      <c r="B315" s="45">
        <v>3052</v>
      </c>
      <c r="C315" s="116" t="s">
        <v>809</v>
      </c>
      <c r="D315" s="40" t="str">
        <f>_xll.BDP(C315,$D$10)</f>
        <v>NOK</v>
      </c>
      <c r="E315" s="40" t="s">
        <v>840</v>
      </c>
      <c r="F315" s="61">
        <f>_xll.BDP(C315,$F$10)</f>
        <v>64.86</v>
      </c>
      <c r="G315" s="61">
        <f>_xll.BDP(C315,$G$10)</f>
        <v>65</v>
      </c>
      <c r="H315" s="62">
        <f t="shared" si="161"/>
        <v>0.14000000000000057</v>
      </c>
      <c r="I315" s="69">
        <f t="shared" si="162"/>
        <v>0.21584952204748778</v>
      </c>
      <c r="J315" s="23">
        <v>0</v>
      </c>
      <c r="K315" s="45" t="str">
        <f>CONCATENATE(D804,D315, " Curncy")</f>
        <v>EURNOK Curncy</v>
      </c>
      <c r="L315" s="45">
        <f>IF(D315 = D804,1,_xll.BDP(K315,$L$10))</f>
        <v>1</v>
      </c>
      <c r="M315" s="63">
        <f>IF(D315 = D804,1,_xll.BDP(K315,$M$10)*L315)</f>
        <v>9.5741999999999994</v>
      </c>
      <c r="N315" s="265">
        <f t="shared" si="163"/>
        <v>0</v>
      </c>
      <c r="O315" s="133">
        <f>N315 / AA740</f>
        <v>0</v>
      </c>
      <c r="P315" s="275">
        <f>N315 / AA804</f>
        <v>0</v>
      </c>
      <c r="Q315" s="64">
        <f t="shared" si="164"/>
        <v>0</v>
      </c>
      <c r="R315" s="10">
        <f>Q315 / AA740*100</f>
        <v>0</v>
      </c>
      <c r="S315" s="10">
        <f>Q315 / AA804*100</f>
        <v>0</v>
      </c>
      <c r="T315" s="288">
        <f t="shared" si="165"/>
        <v>0</v>
      </c>
      <c r="U315" s="127">
        <f t="shared" si="166"/>
        <v>0</v>
      </c>
      <c r="V315" s="30">
        <f t="shared" si="167"/>
        <v>1</v>
      </c>
      <c r="W315" s="40">
        <v>0</v>
      </c>
      <c r="X315" s="40">
        <v>1</v>
      </c>
      <c r="Y315" s="119">
        <f t="shared" si="168"/>
        <v>0</v>
      </c>
      <c r="Z315" s="119">
        <f t="shared" si="169"/>
        <v>0</v>
      </c>
      <c r="AA315" s="168"/>
      <c r="AB315" s="150">
        <f>_xll.BDH(C315,$AB$10,$D$1,$D$1)</f>
        <v>68.8</v>
      </c>
      <c r="AC315" s="148">
        <f t="shared" si="170"/>
        <v>-3.9399999999999977</v>
      </c>
      <c r="AD315" s="137">
        <f t="shared" si="171"/>
        <v>-5.726744186046508</v>
      </c>
      <c r="AE315" s="136">
        <v>0</v>
      </c>
      <c r="AF315" s="138">
        <f>IF(D315 = D804,1,_xll.BDP(K315,$AF$10)*L315)</f>
        <v>9.5251000000000001</v>
      </c>
      <c r="AG315" s="160">
        <f>AC315*AE315*V315/AF315 / AI740</f>
        <v>0</v>
      </c>
      <c r="AH315" s="160">
        <f>AC315*AE315*V315/AF315 / AI804</f>
        <v>0</v>
      </c>
      <c r="AI315" s="171"/>
      <c r="AJ315" s="162"/>
      <c r="AK315" s="144"/>
    </row>
    <row r="316" spans="1:37" s="40" customFormat="1" ht="12" customHeight="1" x14ac:dyDescent="0.2">
      <c r="B316" s="45">
        <v>6477</v>
      </c>
      <c r="C316" s="116" t="s">
        <v>810</v>
      </c>
      <c r="D316" s="40" t="str">
        <f>_xll.BDP(C316,$D$10)</f>
        <v>NOK</v>
      </c>
      <c r="E316" s="40" t="s">
        <v>841</v>
      </c>
      <c r="F316" s="61">
        <f>_xll.BDP(C316,$F$10)</f>
        <v>108.55</v>
      </c>
      <c r="G316" s="61">
        <f>_xll.BDP(C316,$G$10)</f>
        <v>109.7</v>
      </c>
      <c r="H316" s="62">
        <f t="shared" si="161"/>
        <v>1.1500000000000057</v>
      </c>
      <c r="I316" s="69">
        <f t="shared" si="162"/>
        <v>1.059419622293879</v>
      </c>
      <c r="J316" s="23">
        <v>0</v>
      </c>
      <c r="K316" s="45" t="str">
        <f>CONCATENATE(D804,D316, " Curncy")</f>
        <v>EURNOK Curncy</v>
      </c>
      <c r="L316" s="45">
        <f>IF(D316 = D804,1,_xll.BDP(K316,$L$10))</f>
        <v>1</v>
      </c>
      <c r="M316" s="63">
        <f>IF(D316 = D804,1,_xll.BDP(K316,$M$10)*L316)</f>
        <v>9.5741999999999994</v>
      </c>
      <c r="N316" s="265">
        <f t="shared" si="163"/>
        <v>0</v>
      </c>
      <c r="O316" s="133">
        <f>N316 / AA740</f>
        <v>0</v>
      </c>
      <c r="P316" s="275">
        <f>N316 / AA804</f>
        <v>0</v>
      </c>
      <c r="Q316" s="64">
        <f t="shared" si="164"/>
        <v>0</v>
      </c>
      <c r="R316" s="10">
        <f>Q316 / AA740*100</f>
        <v>0</v>
      </c>
      <c r="S316" s="10">
        <f>Q316 / AA804*100</f>
        <v>0</v>
      </c>
      <c r="T316" s="288">
        <f t="shared" si="165"/>
        <v>0</v>
      </c>
      <c r="U316" s="127">
        <f t="shared" si="166"/>
        <v>0</v>
      </c>
      <c r="V316" s="30">
        <f t="shared" si="167"/>
        <v>1</v>
      </c>
      <c r="W316" s="40">
        <v>0</v>
      </c>
      <c r="X316" s="40">
        <v>1</v>
      </c>
      <c r="Y316" s="119">
        <f t="shared" si="168"/>
        <v>0</v>
      </c>
      <c r="Z316" s="119">
        <f t="shared" si="169"/>
        <v>0</v>
      </c>
      <c r="AA316" s="168"/>
      <c r="AB316" s="150">
        <f>_xll.BDH(C316,$AB$10,$D$1,$D$1)</f>
        <v>116.15</v>
      </c>
      <c r="AC316" s="148">
        <f t="shared" si="170"/>
        <v>-7.6000000000000085</v>
      </c>
      <c r="AD316" s="137">
        <f t="shared" si="171"/>
        <v>-6.5432630219543766</v>
      </c>
      <c r="AE316" s="136">
        <v>0</v>
      </c>
      <c r="AF316" s="138">
        <f>IF(D316 = D804,1,_xll.BDP(K316,$AF$10)*L316)</f>
        <v>9.5251000000000001</v>
      </c>
      <c r="AG316" s="160">
        <f>AC316*AE316*V316/AF316 / AI740</f>
        <v>0</v>
      </c>
      <c r="AH316" s="160">
        <f>AC316*AE316*V316/AF316 / AI804</f>
        <v>0</v>
      </c>
      <c r="AI316" s="171"/>
      <c r="AJ316" s="162"/>
      <c r="AK316" s="144"/>
    </row>
    <row r="317" spans="1:37" s="40" customFormat="1" ht="12" customHeight="1" x14ac:dyDescent="0.2">
      <c r="B317" s="45">
        <v>522</v>
      </c>
      <c r="C317" s="116" t="s">
        <v>811</v>
      </c>
      <c r="D317" s="40" t="str">
        <f>_xll.BDP(C317,$D$10)</f>
        <v>NOK</v>
      </c>
      <c r="E317" s="40" t="s">
        <v>842</v>
      </c>
      <c r="F317" s="61">
        <f>_xll.BDP(C317,$F$10)</f>
        <v>172.6</v>
      </c>
      <c r="G317" s="61">
        <f>_xll.BDP(C317,$G$10)</f>
        <v>174.7</v>
      </c>
      <c r="H317" s="62">
        <f t="shared" si="161"/>
        <v>2.0999999999999943</v>
      </c>
      <c r="I317" s="69">
        <f t="shared" si="162"/>
        <v>1.2166859791425229</v>
      </c>
      <c r="J317" s="23">
        <v>0</v>
      </c>
      <c r="K317" s="45" t="str">
        <f>CONCATENATE(D804,D317, " Curncy")</f>
        <v>EURNOK Curncy</v>
      </c>
      <c r="L317" s="45">
        <f>IF(D317 = D804,1,_xll.BDP(K317,$L$10))</f>
        <v>1</v>
      </c>
      <c r="M317" s="63">
        <f>IF(D317 = D804,1,_xll.BDP(K317,$M$10)*L317)</f>
        <v>9.5741999999999994</v>
      </c>
      <c r="N317" s="265">
        <f t="shared" si="163"/>
        <v>0</v>
      </c>
      <c r="O317" s="133">
        <f>N317 / AA740</f>
        <v>0</v>
      </c>
      <c r="P317" s="275">
        <f>N317 / AA804</f>
        <v>0</v>
      </c>
      <c r="Q317" s="64">
        <f t="shared" si="164"/>
        <v>0</v>
      </c>
      <c r="R317" s="10">
        <f>Q317 / AA740*100</f>
        <v>0</v>
      </c>
      <c r="S317" s="10">
        <f>Q317 / AA804*100</f>
        <v>0</v>
      </c>
      <c r="T317" s="288">
        <f t="shared" si="165"/>
        <v>0</v>
      </c>
      <c r="U317" s="127">
        <f t="shared" si="166"/>
        <v>0</v>
      </c>
      <c r="V317" s="30">
        <f t="shared" si="167"/>
        <v>1</v>
      </c>
      <c r="W317" s="40">
        <v>0</v>
      </c>
      <c r="X317" s="40">
        <v>1</v>
      </c>
      <c r="Y317" s="119">
        <f t="shared" si="168"/>
        <v>0</v>
      </c>
      <c r="Z317" s="119">
        <f t="shared" si="169"/>
        <v>0</v>
      </c>
      <c r="AA317" s="168"/>
      <c r="AB317" s="150">
        <f>_xll.BDH(C317,$AB$10,$D$1,$D$1)</f>
        <v>180.25</v>
      </c>
      <c r="AC317" s="148">
        <f t="shared" si="170"/>
        <v>-7.6500000000000057</v>
      </c>
      <c r="AD317" s="137">
        <f t="shared" si="171"/>
        <v>-4.2441054091539563</v>
      </c>
      <c r="AE317" s="136">
        <v>0</v>
      </c>
      <c r="AF317" s="138">
        <f>IF(D317 = D804,1,_xll.BDP(K317,$AF$10)*L317)</f>
        <v>9.5251000000000001</v>
      </c>
      <c r="AG317" s="160">
        <f>AC317*AE317*V317/AF317 / AI740</f>
        <v>0</v>
      </c>
      <c r="AH317" s="160">
        <f>AC317*AE317*V317/AF317 / AI804</f>
        <v>0</v>
      </c>
      <c r="AI317" s="171"/>
      <c r="AJ317" s="162"/>
      <c r="AK317" s="144"/>
    </row>
    <row r="318" spans="1:37" s="40" customFormat="1" ht="12" customHeight="1" x14ac:dyDescent="0.2">
      <c r="B318" s="45">
        <v>100</v>
      </c>
      <c r="C318" s="116" t="s">
        <v>812</v>
      </c>
      <c r="D318" s="40" t="str">
        <f>_xll.BDP(C318,$D$10)</f>
        <v>NOK</v>
      </c>
      <c r="E318" s="40" t="s">
        <v>843</v>
      </c>
      <c r="F318" s="61">
        <f>_xll.BDP(C318,$F$10)</f>
        <v>320.3</v>
      </c>
      <c r="G318" s="61">
        <f>_xll.BDP(C318,$G$10)</f>
        <v>321.10000000000002</v>
      </c>
      <c r="H318" s="62">
        <f t="shared" si="161"/>
        <v>0.80000000000001137</v>
      </c>
      <c r="I318" s="69">
        <f t="shared" si="162"/>
        <v>0.24976584452076531</v>
      </c>
      <c r="J318" s="23">
        <v>0</v>
      </c>
      <c r="K318" s="45" t="str">
        <f>CONCATENATE(D804,D318, " Curncy")</f>
        <v>EURNOK Curncy</v>
      </c>
      <c r="L318" s="45">
        <f>IF(D318 = D804,1,_xll.BDP(K318,$L$10))</f>
        <v>1</v>
      </c>
      <c r="M318" s="63">
        <f>IF(D318 = D804,1,_xll.BDP(K318,$M$10)*L318)</f>
        <v>9.5741999999999994</v>
      </c>
      <c r="N318" s="265">
        <f t="shared" si="163"/>
        <v>0</v>
      </c>
      <c r="O318" s="133">
        <f>N318 / AA740</f>
        <v>0</v>
      </c>
      <c r="P318" s="275">
        <f>N318 / AA804</f>
        <v>0</v>
      </c>
      <c r="Q318" s="64">
        <f t="shared" si="164"/>
        <v>0</v>
      </c>
      <c r="R318" s="10">
        <f>Q318 / AA740*100</f>
        <v>0</v>
      </c>
      <c r="S318" s="10">
        <f>Q318 / AA804*100</f>
        <v>0</v>
      </c>
      <c r="T318" s="288">
        <f t="shared" si="165"/>
        <v>0</v>
      </c>
      <c r="U318" s="127">
        <f t="shared" si="166"/>
        <v>0</v>
      </c>
      <c r="V318" s="30">
        <f t="shared" si="167"/>
        <v>1</v>
      </c>
      <c r="W318" s="40">
        <v>0</v>
      </c>
      <c r="X318" s="40">
        <v>1</v>
      </c>
      <c r="Y318" s="119">
        <f t="shared" si="168"/>
        <v>0</v>
      </c>
      <c r="Z318" s="119">
        <f t="shared" si="169"/>
        <v>0</v>
      </c>
      <c r="AA318" s="168"/>
      <c r="AB318" s="150">
        <f>_xll.BDH(C318,$AB$10,$D$1,$D$1)</f>
        <v>341.7</v>
      </c>
      <c r="AC318" s="148">
        <f t="shared" si="170"/>
        <v>-21.399999999999977</v>
      </c>
      <c r="AD318" s="137">
        <f t="shared" si="171"/>
        <v>-6.2628036289142459</v>
      </c>
      <c r="AE318" s="136">
        <v>0</v>
      </c>
      <c r="AF318" s="138">
        <f>IF(D318 = D804,1,_xll.BDP(K318,$AF$10)*L318)</f>
        <v>9.5251000000000001</v>
      </c>
      <c r="AG318" s="160">
        <f>AC318*AE318*V318/AF318 / AI740</f>
        <v>0</v>
      </c>
      <c r="AH318" s="160">
        <f>AC318*AE318*V318/AF318 / AI804</f>
        <v>0</v>
      </c>
      <c r="AI318" s="171"/>
      <c r="AJ318" s="162"/>
      <c r="AK318" s="144"/>
    </row>
    <row r="319" spans="1:37" s="40" customFormat="1" x14ac:dyDescent="0.2">
      <c r="A319" s="42" t="s">
        <v>304</v>
      </c>
      <c r="B319" s="58"/>
      <c r="C319" s="44"/>
      <c r="D319" s="42"/>
      <c r="E319" s="44" t="s">
        <v>150</v>
      </c>
      <c r="F319" s="65"/>
      <c r="G319" s="65"/>
      <c r="H319" s="66"/>
      <c r="I319" s="70"/>
      <c r="J319" s="37"/>
      <c r="K319" s="46"/>
      <c r="L319" s="46"/>
      <c r="M319" s="67"/>
      <c r="N319" s="267">
        <f t="shared" ref="N319:U319" si="172" xml:space="preserve"> SUM(N305:N318)</f>
        <v>101322.93037538409</v>
      </c>
      <c r="O319" s="227">
        <f t="shared" si="172"/>
        <v>6.5431128162242566E-4</v>
      </c>
      <c r="P319" s="276">
        <f t="shared" si="172"/>
        <v>6.021491930815481E-4</v>
      </c>
      <c r="Q319" s="233">
        <f t="shared" si="172"/>
        <v>10171761.609325061</v>
      </c>
      <c r="R319" s="74">
        <f t="shared" si="172"/>
        <v>6.5686003654827072</v>
      </c>
      <c r="S319" s="238">
        <f t="shared" si="172"/>
        <v>6.0449475973318041</v>
      </c>
      <c r="T319" s="289">
        <f t="shared" si="172"/>
        <v>-0.52614913531147511</v>
      </c>
      <c r="U319" s="128">
        <f t="shared" si="172"/>
        <v>7.0947495007941823</v>
      </c>
      <c r="V319" s="35"/>
      <c r="W319" s="42"/>
      <c r="X319" s="42"/>
      <c r="Y319" s="120">
        <f xml:space="preserve"> SUM(Y305:Y318)</f>
        <v>4.3747286040648859E-6</v>
      </c>
      <c r="Z319" s="120">
        <f xml:space="preserve"> SUM(Z305:Z318)</f>
        <v>7.0497476672352671E-4</v>
      </c>
      <c r="AA319" s="180"/>
      <c r="AB319" s="140"/>
      <c r="AC319" s="149"/>
      <c r="AD319" s="139"/>
      <c r="AE319" s="140"/>
      <c r="AF319" s="145"/>
      <c r="AG319" s="161">
        <f xml:space="preserve"> SUM(AG305:AG318)</f>
        <v>2.379311433763789E-3</v>
      </c>
      <c r="AH319" s="208">
        <f xml:space="preserve"> SUM(AH305:AH318)</f>
        <v>2.1888948910246688E-3</v>
      </c>
      <c r="AI319" s="171"/>
      <c r="AJ319" s="162"/>
      <c r="AK319" s="144"/>
    </row>
    <row r="320" spans="1:37" s="40" customFormat="1" ht="12" customHeight="1" x14ac:dyDescent="0.2">
      <c r="A320" s="17"/>
      <c r="B320" s="48"/>
      <c r="C320" s="195"/>
      <c r="D320" s="17"/>
      <c r="E320" s="17"/>
      <c r="F320" s="198"/>
      <c r="G320" s="198"/>
      <c r="H320" s="199"/>
      <c r="I320" s="200"/>
      <c r="J320" s="26"/>
      <c r="K320" s="48"/>
      <c r="L320" s="48"/>
      <c r="M320" s="201"/>
      <c r="N320" s="265"/>
      <c r="O320" s="133"/>
      <c r="P320" s="275"/>
      <c r="Q320" s="209"/>
      <c r="R320" s="237"/>
      <c r="S320" s="237"/>
      <c r="T320" s="288"/>
      <c r="U320" s="127"/>
      <c r="V320" s="33"/>
      <c r="W320" s="17"/>
      <c r="X320" s="17"/>
      <c r="Y320" s="211"/>
      <c r="Z320" s="211"/>
      <c r="AA320" s="204"/>
      <c r="AB320" s="205"/>
      <c r="AC320" s="205"/>
      <c r="AD320" s="206"/>
      <c r="AE320" s="205"/>
      <c r="AF320" s="207"/>
      <c r="AG320" s="160"/>
      <c r="AH320" s="160"/>
      <c r="AI320" s="171"/>
      <c r="AJ320" s="162"/>
      <c r="AK320" s="144"/>
    </row>
    <row r="321" spans="1:37" s="40" customFormat="1" ht="12" customHeight="1" x14ac:dyDescent="0.2">
      <c r="A321" s="17"/>
      <c r="B321" s="48">
        <v>2690</v>
      </c>
      <c r="C321" s="195" t="s">
        <v>688</v>
      </c>
      <c r="D321" s="17" t="str">
        <f>_xll.BDP(C321,$D$10)</f>
        <v>EUR</v>
      </c>
      <c r="E321" s="17" t="s">
        <v>707</v>
      </c>
      <c r="F321" s="198">
        <f>_xll.BDP(C321,$F$10)</f>
        <v>0.2767</v>
      </c>
      <c r="G321" s="198">
        <f>_xll.BDP(C321,$G$10)</f>
        <v>0.27539999999999998</v>
      </c>
      <c r="H321" s="199">
        <f>IF(OR(G321="#N/A N/A",F321="#N/A N/A"),0,  G321 - F321)</f>
        <v>-1.3000000000000234E-3</v>
      </c>
      <c r="I321" s="200">
        <f>IF(OR(F321=0,F321="#N/A N/A"),0,H321 / F321*100)</f>
        <v>-0.46982291290206846</v>
      </c>
      <c r="J321" s="26">
        <v>0</v>
      </c>
      <c r="K321" s="48" t="str">
        <f>CONCATENATE(D804,D321, " Curncy")</f>
        <v>EUREUR Curncy</v>
      </c>
      <c r="L321" s="48">
        <f>IF(D321 = D804,1,_xll.BDP(K321,$L$10))</f>
        <v>1</v>
      </c>
      <c r="M321" s="201">
        <f>IF(D321 = D804,1,_xll.BDP(K321,$M$10)*L321)</f>
        <v>1</v>
      </c>
      <c r="N321" s="265">
        <f>H321*J321*V321/M321</f>
        <v>0</v>
      </c>
      <c r="O321" s="133">
        <f>N321 / AA740</f>
        <v>0</v>
      </c>
      <c r="P321" s="275">
        <f>N321 / AA804</f>
        <v>0</v>
      </c>
      <c r="Q321" s="209">
        <f>G321*J321*V321/M321</f>
        <v>0</v>
      </c>
      <c r="R321" s="10">
        <f>Q321 / AA740*100</f>
        <v>0</v>
      </c>
      <c r="S321" s="10">
        <f>Q321 / AA804*100</f>
        <v>0</v>
      </c>
      <c r="T321" s="288">
        <f>IF(R321&lt;0,R321,0)</f>
        <v>0</v>
      </c>
      <c r="U321" s="127">
        <f>IF(R321&gt;0,R321,0)</f>
        <v>0</v>
      </c>
      <c r="V321" s="33">
        <f>IF(EXACT(D321,UPPER(D321)),1,0.01)/X321</f>
        <v>1</v>
      </c>
      <c r="W321" s="17">
        <v>0</v>
      </c>
      <c r="X321" s="17">
        <v>1</v>
      </c>
      <c r="Y321" s="211">
        <f>IF(AND(R321&lt;0,O321&gt;0),O321,0)</f>
        <v>0</v>
      </c>
      <c r="Z321" s="211">
        <f>IF(AND(R321&gt;0,O321&gt;0),O321,0)</f>
        <v>0</v>
      </c>
      <c r="AA321" s="204"/>
      <c r="AB321" s="205">
        <f>_xll.BDH(C321,$AB$10,$D$1,$D$1)</f>
        <v>0.29249999999999998</v>
      </c>
      <c r="AC321" s="205">
        <f>IF(OR(F321="#N/A N/A",AB321="#N/A N/A"),0,  F321 - AB321)</f>
        <v>-1.5799999999999981E-2</v>
      </c>
      <c r="AD321" s="206">
        <f>IF(OR(AB321=0,AB321="#N/A N/A"),0,AC321 / AB321*100)</f>
        <v>-5.401709401709395</v>
      </c>
      <c r="AE321" s="205">
        <v>0</v>
      </c>
      <c r="AF321" s="207">
        <f>IF(D321 = D804,1,_xll.BDP(K321,$AF$10)*L321)</f>
        <v>1</v>
      </c>
      <c r="AG321" s="160">
        <f>AC321*AE321*V321/AF321 / AI740</f>
        <v>0</v>
      </c>
      <c r="AH321" s="160">
        <f>AC321*AE321*V321/AF321 / AI804</f>
        <v>0</v>
      </c>
      <c r="AI321" s="171"/>
      <c r="AJ321" s="162"/>
      <c r="AK321" s="144"/>
    </row>
    <row r="322" spans="1:37" s="40" customFormat="1" ht="12" customHeight="1" x14ac:dyDescent="0.2">
      <c r="A322" s="17"/>
      <c r="B322" s="48">
        <v>6396</v>
      </c>
      <c r="C322" s="195" t="s">
        <v>693</v>
      </c>
      <c r="D322" s="17" t="str">
        <f>_xll.BDP(C322,$D$10)</f>
        <v>EUR</v>
      </c>
      <c r="E322" s="17" t="s">
        <v>712</v>
      </c>
      <c r="F322" s="198">
        <f>_xll.BDP(C322,$F$10)</f>
        <v>2.9630000000000001</v>
      </c>
      <c r="G322" s="198">
        <f>_xll.BDP(C322,$G$10)</f>
        <v>2.9369999999999998</v>
      </c>
      <c r="H322" s="199">
        <f>IF(OR(G322="#N/A N/A",F322="#N/A N/A"),0,  G322 - F322)</f>
        <v>-2.6000000000000245E-2</v>
      </c>
      <c r="I322" s="200">
        <f>IF(OR(F322=0,F322="#N/A N/A"),0,H322 / F322*100)</f>
        <v>-0.87748903138711587</v>
      </c>
      <c r="J322" s="26">
        <v>0</v>
      </c>
      <c r="K322" s="48" t="str">
        <f>CONCATENATE(D804,D322, " Curncy")</f>
        <v>EUREUR Curncy</v>
      </c>
      <c r="L322" s="48">
        <f>IF(D322 = D804,1,_xll.BDP(K322,$L$10))</f>
        <v>1</v>
      </c>
      <c r="M322" s="201">
        <f>IF(D322 = D804,1,_xll.BDP(K322,$M$10)*L322)</f>
        <v>1</v>
      </c>
      <c r="N322" s="265">
        <f>H322*J322*V322/M322</f>
        <v>0</v>
      </c>
      <c r="O322" s="133">
        <f>N322 / AA740</f>
        <v>0</v>
      </c>
      <c r="P322" s="275">
        <f>N322 / AA804</f>
        <v>0</v>
      </c>
      <c r="Q322" s="209">
        <f>G322*J322*V322/M322</f>
        <v>0</v>
      </c>
      <c r="R322" s="10">
        <f>Q322 / AA740*100</f>
        <v>0</v>
      </c>
      <c r="S322" s="10">
        <f>Q322 / AA804*100</f>
        <v>0</v>
      </c>
      <c r="T322" s="288">
        <f>IF(R322&lt;0,R322,0)</f>
        <v>0</v>
      </c>
      <c r="U322" s="127">
        <f>IF(R322&gt;0,R322,0)</f>
        <v>0</v>
      </c>
      <c r="V322" s="33">
        <f>IF(EXACT(D322,UPPER(D322)),1,0.01)/X322</f>
        <v>1</v>
      </c>
      <c r="W322" s="17">
        <v>0</v>
      </c>
      <c r="X322" s="17">
        <v>1</v>
      </c>
      <c r="Y322" s="211">
        <f>IF(AND(R322&lt;0,O322&gt;0),O322,0)</f>
        <v>0</v>
      </c>
      <c r="Z322" s="211">
        <f>IF(AND(R322&gt;0,O322&gt;0),O322,0)</f>
        <v>0</v>
      </c>
      <c r="AA322" s="204"/>
      <c r="AB322" s="205">
        <f>_xll.BDH(C322,$AB$10,$D$1,$D$1)</f>
        <v>2.9130000000000003</v>
      </c>
      <c r="AC322" s="205">
        <f>IF(OR(F322="#N/A N/A",AB322="#N/A N/A"),0,  F322 - AB322)</f>
        <v>4.9999999999999822E-2</v>
      </c>
      <c r="AD322" s="206">
        <f>IF(OR(AB322=0,AB322="#N/A N/A"),0,AC322 / AB322*100)</f>
        <v>1.7164435290078894</v>
      </c>
      <c r="AE322" s="205">
        <v>0</v>
      </c>
      <c r="AF322" s="207">
        <f>IF(D322 = D804,1,_xll.BDP(K322,$AF$10)*L322)</f>
        <v>1</v>
      </c>
      <c r="AG322" s="160">
        <f>AC322*AE322*V322/AF322 / AI740</f>
        <v>0</v>
      </c>
      <c r="AH322" s="160">
        <f>AC322*AE322*V322/AF322 / AI804</f>
        <v>0</v>
      </c>
      <c r="AI322" s="171"/>
      <c r="AJ322" s="162"/>
      <c r="AK322" s="144"/>
    </row>
    <row r="323" spans="1:37" s="40" customFormat="1" ht="12" customHeight="1" x14ac:dyDescent="0.2">
      <c r="A323" s="219" t="s">
        <v>705</v>
      </c>
      <c r="B323" s="220"/>
      <c r="C323" s="221"/>
      <c r="D323" s="219"/>
      <c r="E323" s="221" t="s">
        <v>706</v>
      </c>
      <c r="F323" s="222"/>
      <c r="G323" s="222"/>
      <c r="H323" s="223"/>
      <c r="I323" s="224"/>
      <c r="J323" s="225"/>
      <c r="K323" s="220"/>
      <c r="L323" s="220"/>
      <c r="M323" s="226"/>
      <c r="N323" s="267">
        <f t="shared" ref="N323:U323" si="173" xml:space="preserve"> SUM(N320:N322)</f>
        <v>0</v>
      </c>
      <c r="O323" s="227">
        <f t="shared" si="173"/>
        <v>0</v>
      </c>
      <c r="P323" s="276">
        <f t="shared" si="173"/>
        <v>0</v>
      </c>
      <c r="Q323" s="233">
        <f t="shared" si="173"/>
        <v>0</v>
      </c>
      <c r="R323" s="234">
        <f t="shared" si="173"/>
        <v>0</v>
      </c>
      <c r="S323" s="234">
        <f t="shared" si="173"/>
        <v>0</v>
      </c>
      <c r="T323" s="289">
        <f t="shared" si="173"/>
        <v>0</v>
      </c>
      <c r="U323" s="128">
        <f t="shared" si="173"/>
        <v>0</v>
      </c>
      <c r="V323" s="228"/>
      <c r="W323" s="219"/>
      <c r="X323" s="219"/>
      <c r="Y323" s="239">
        <f xml:space="preserve"> SUM(Y320:Y322)</f>
        <v>0</v>
      </c>
      <c r="Z323" s="239">
        <f xml:space="preserve"> SUM(Z320:Z322)</f>
        <v>0</v>
      </c>
      <c r="AA323" s="229"/>
      <c r="AB323" s="230"/>
      <c r="AC323" s="230"/>
      <c r="AD323" s="231"/>
      <c r="AE323" s="230"/>
      <c r="AF323" s="232"/>
      <c r="AG323" s="236">
        <f xml:space="preserve"> SUM(AG320:AG322)</f>
        <v>0</v>
      </c>
      <c r="AH323" s="236">
        <f xml:space="preserve"> SUM(AH320:AH322)</f>
        <v>0</v>
      </c>
      <c r="AI323" s="181"/>
      <c r="AJ323" s="162"/>
      <c r="AK323" s="144"/>
    </row>
    <row r="324" spans="1:37" s="40" customFormat="1" ht="12" customHeight="1" x14ac:dyDescent="0.2">
      <c r="A324" s="17"/>
      <c r="B324" s="48"/>
      <c r="C324" s="195"/>
      <c r="D324" s="17"/>
      <c r="E324" s="17"/>
      <c r="F324" s="198"/>
      <c r="G324" s="198"/>
      <c r="H324" s="199"/>
      <c r="I324" s="200"/>
      <c r="J324" s="26"/>
      <c r="K324" s="48"/>
      <c r="L324" s="48"/>
      <c r="M324" s="201"/>
      <c r="N324" s="265"/>
      <c r="O324" s="133"/>
      <c r="P324" s="275"/>
      <c r="Q324" s="209"/>
      <c r="R324" s="237"/>
      <c r="S324" s="237"/>
      <c r="T324" s="288"/>
      <c r="U324" s="127"/>
      <c r="V324" s="33"/>
      <c r="W324" s="17"/>
      <c r="X324" s="17"/>
      <c r="Y324" s="211"/>
      <c r="Z324" s="211"/>
      <c r="AA324" s="204"/>
      <c r="AB324" s="205"/>
      <c r="AC324" s="205"/>
      <c r="AD324" s="206"/>
      <c r="AE324" s="205"/>
      <c r="AF324" s="207"/>
      <c r="AG324" s="160"/>
      <c r="AH324" s="160"/>
      <c r="AI324" s="171"/>
      <c r="AJ324" s="162"/>
      <c r="AK324" s="144"/>
    </row>
    <row r="325" spans="1:37" s="40" customFormat="1" ht="12" customHeight="1" x14ac:dyDescent="0.2">
      <c r="A325" s="17"/>
      <c r="B325" s="48">
        <v>17826</v>
      </c>
      <c r="C325" s="195" t="s">
        <v>865</v>
      </c>
      <c r="D325" s="17" t="str">
        <f>_xll.BDP(C325,$D$10)</f>
        <v>USD</v>
      </c>
      <c r="E325" s="17" t="s">
        <v>912</v>
      </c>
      <c r="F325" s="198">
        <f>_xll.BDP(C325,$F$10)</f>
        <v>61.62</v>
      </c>
      <c r="G325" s="198">
        <f>_xll.BDP(C325,$G$10)</f>
        <v>61.14</v>
      </c>
      <c r="H325" s="199">
        <f>IF(OR(G325="#N/A N/A",F325="#N/A N/A"),0,  G325 - F325)</f>
        <v>-0.47999999999999687</v>
      </c>
      <c r="I325" s="200">
        <f>IF(OR(F325=0,F325="#N/A N/A"),0,H325 / F325*100)</f>
        <v>-0.77896786757545755</v>
      </c>
      <c r="J325" s="26">
        <v>0</v>
      </c>
      <c r="K325" s="48" t="str">
        <f>CONCATENATE(D804,D325, " Curncy")</f>
        <v>EURUSD Curncy</v>
      </c>
      <c r="L325" s="48">
        <f>IF(D325 = D804,1,_xll.BDP(K325,$L$10))</f>
        <v>1</v>
      </c>
      <c r="M325" s="201">
        <f>IF(D325 = D804,1,_xll.BDP(K325,$M$10)*L325)</f>
        <v>1.236</v>
      </c>
      <c r="N325" s="265">
        <f>H325*J325*V325/M325</f>
        <v>0</v>
      </c>
      <c r="O325" s="133">
        <f>N325 / AA740</f>
        <v>0</v>
      </c>
      <c r="P325" s="275">
        <f>N325 / AA804</f>
        <v>0</v>
      </c>
      <c r="Q325" s="209">
        <f>G325*J325*V325/M325</f>
        <v>0</v>
      </c>
      <c r="R325" s="10">
        <f>Q325 / AA740*100</f>
        <v>0</v>
      </c>
      <c r="S325" s="10">
        <f>Q325 / AA804*100</f>
        <v>0</v>
      </c>
      <c r="T325" s="288">
        <f>IF(R325&lt;0,R325,0)</f>
        <v>0</v>
      </c>
      <c r="U325" s="127">
        <f>IF(R325&gt;0,R325,0)</f>
        <v>0</v>
      </c>
      <c r="V325" s="33">
        <f>IF(EXACT(D325,UPPER(D325)),1,0.01)/X325</f>
        <v>1</v>
      </c>
      <c r="W325" s="17">
        <v>0</v>
      </c>
      <c r="X325" s="17">
        <v>1</v>
      </c>
      <c r="Y325" s="211">
        <f>IF(AND(R325&lt;0,O325&gt;0),O325,0)</f>
        <v>0</v>
      </c>
      <c r="Z325" s="211">
        <f>IF(AND(R325&gt;0,O325&gt;0),O325,0)</f>
        <v>0</v>
      </c>
      <c r="AA325" s="204"/>
      <c r="AB325" s="205">
        <f>_xll.BDH(C325,$AB$10,$D$1,$D$1)</f>
        <v>62.8</v>
      </c>
      <c r="AC325" s="205">
        <f>IF(OR(F325="#N/A N/A",AB325="#N/A N/A"),0,  F325 - AB325)</f>
        <v>-1.1799999999999997</v>
      </c>
      <c r="AD325" s="206">
        <f>IF(OR(AB325=0,AB325="#N/A N/A"),0,AC325 / AB325*100)</f>
        <v>-1.8789808917197448</v>
      </c>
      <c r="AE325" s="205">
        <v>0</v>
      </c>
      <c r="AF325" s="207">
        <f>IF(D325 = D804,1,_xll.BDP(K325,$AF$10)*L325)</f>
        <v>1.2302999999999999</v>
      </c>
      <c r="AG325" s="160">
        <f>AC325*AE325*V325/AF325 / AI740</f>
        <v>0</v>
      </c>
      <c r="AH325" s="160">
        <f>AC325*AE325*V325/AF325 / AI804</f>
        <v>0</v>
      </c>
      <c r="AI325" s="171"/>
      <c r="AJ325" s="162"/>
      <c r="AK325" s="144"/>
    </row>
    <row r="326" spans="1:37" s="40" customFormat="1" ht="12" customHeight="1" x14ac:dyDescent="0.2">
      <c r="A326" s="17"/>
      <c r="B326" s="48">
        <v>8569</v>
      </c>
      <c r="C326" s="195" t="s">
        <v>891</v>
      </c>
      <c r="D326" s="17" t="str">
        <f>_xll.BDP(C326,$D$10)</f>
        <v>SGD</v>
      </c>
      <c r="E326" s="17" t="s">
        <v>936</v>
      </c>
      <c r="F326" s="198">
        <f>_xll.BDP(C326,$F$10)</f>
        <v>28.16</v>
      </c>
      <c r="G326" s="198">
        <f>_xll.BDP(C326,$G$10)</f>
        <v>27.4</v>
      </c>
      <c r="H326" s="199">
        <f>IF(OR(G326="#N/A N/A",F326="#N/A N/A"),0,  G326 - F326)</f>
        <v>-0.76000000000000156</v>
      </c>
      <c r="I326" s="200">
        <f>IF(OR(F326=0,F326="#N/A N/A"),0,H326 / F326*100)</f>
        <v>-2.698863636363642</v>
      </c>
      <c r="J326" s="26">
        <v>0</v>
      </c>
      <c r="K326" s="48" t="str">
        <f>CONCATENATE(D804,D326, " Curncy")</f>
        <v>EURSGD Curncy</v>
      </c>
      <c r="L326" s="48">
        <f>IF(D326 = D804,1,_xll.BDP(K326,$L$10))</f>
        <v>1</v>
      </c>
      <c r="M326" s="201">
        <f>IF(D326 = D804,1,_xll.BDP(K326,$M$10)*L326)</f>
        <v>1.6235999999999999</v>
      </c>
      <c r="N326" s="265">
        <f>H326*J326*V326/M326</f>
        <v>0</v>
      </c>
      <c r="O326" s="133">
        <f>N326 / AA740</f>
        <v>0</v>
      </c>
      <c r="P326" s="275">
        <f>N326 / AA804</f>
        <v>0</v>
      </c>
      <c r="Q326" s="209">
        <f>G326*J326*V326/M326</f>
        <v>0</v>
      </c>
      <c r="R326" s="10">
        <f>Q326 / AA740*100</f>
        <v>0</v>
      </c>
      <c r="S326" s="10">
        <f>Q326 / AA804*100</f>
        <v>0</v>
      </c>
      <c r="T326" s="288">
        <f>IF(R326&lt;0,R326,0)</f>
        <v>0</v>
      </c>
      <c r="U326" s="127">
        <f>IF(R326&gt;0,R326,0)</f>
        <v>0</v>
      </c>
      <c r="V326" s="33">
        <f>IF(EXACT(D326,UPPER(D326)),1,0.01)/X326</f>
        <v>1</v>
      </c>
      <c r="W326" s="17">
        <v>0</v>
      </c>
      <c r="X326" s="17">
        <v>1</v>
      </c>
      <c r="Y326" s="211">
        <f>IF(AND(R326&lt;0,O326&gt;0),O326,0)</f>
        <v>0</v>
      </c>
      <c r="Z326" s="211">
        <f>IF(AND(R326&gt;0,O326&gt;0),O326,0)</f>
        <v>0</v>
      </c>
      <c r="AA326" s="204"/>
      <c r="AB326" s="205">
        <f>_xll.BDH(C326,$AB$10,$D$1,$D$1)</f>
        <v>28</v>
      </c>
      <c r="AC326" s="205">
        <f>IF(OR(F326="#N/A N/A",AB326="#N/A N/A"),0,  F326 - AB326)</f>
        <v>0.16000000000000014</v>
      </c>
      <c r="AD326" s="206">
        <f>IF(OR(AB326=0,AB326="#N/A N/A"),0,AC326 / AB326*100)</f>
        <v>0.57142857142857195</v>
      </c>
      <c r="AE326" s="205">
        <v>0</v>
      </c>
      <c r="AF326" s="207">
        <f>IF(D326 = D804,1,_xll.BDP(K326,$AF$10)*L326)</f>
        <v>1.6185</v>
      </c>
      <c r="AG326" s="160">
        <f>AC326*AE326*V326/AF326 / AI740</f>
        <v>0</v>
      </c>
      <c r="AH326" s="160">
        <f>AC326*AE326*V326/AF326 / AI804</f>
        <v>0</v>
      </c>
      <c r="AI326" s="171"/>
      <c r="AJ326" s="162"/>
      <c r="AK326" s="144"/>
    </row>
    <row r="327" spans="1:37" s="40" customFormat="1" ht="12" customHeight="1" x14ac:dyDescent="0.2">
      <c r="A327" s="219" t="s">
        <v>910</v>
      </c>
      <c r="B327" s="220"/>
      <c r="C327" s="221"/>
      <c r="D327" s="219"/>
      <c r="E327" s="221" t="s">
        <v>911</v>
      </c>
      <c r="F327" s="222"/>
      <c r="G327" s="222"/>
      <c r="H327" s="223"/>
      <c r="I327" s="224"/>
      <c r="J327" s="225"/>
      <c r="K327" s="220"/>
      <c r="L327" s="220"/>
      <c r="M327" s="226"/>
      <c r="N327" s="267">
        <f t="shared" ref="N327:U327" si="174" xml:space="preserve"> SUM(N324:N326)</f>
        <v>0</v>
      </c>
      <c r="O327" s="227">
        <f t="shared" si="174"/>
        <v>0</v>
      </c>
      <c r="P327" s="276">
        <f t="shared" si="174"/>
        <v>0</v>
      </c>
      <c r="Q327" s="233">
        <f t="shared" si="174"/>
        <v>0</v>
      </c>
      <c r="R327" s="234">
        <f t="shared" si="174"/>
        <v>0</v>
      </c>
      <c r="S327" s="234">
        <f t="shared" si="174"/>
        <v>0</v>
      </c>
      <c r="T327" s="289">
        <f t="shared" si="174"/>
        <v>0</v>
      </c>
      <c r="U327" s="128">
        <f t="shared" si="174"/>
        <v>0</v>
      </c>
      <c r="V327" s="228"/>
      <c r="W327" s="219"/>
      <c r="X327" s="219"/>
      <c r="Y327" s="239">
        <f xml:space="preserve"> SUM(Y324:Y326)</f>
        <v>0</v>
      </c>
      <c r="Z327" s="239">
        <f xml:space="preserve"> SUM(Z324:Z326)</f>
        <v>0</v>
      </c>
      <c r="AA327" s="229"/>
      <c r="AB327" s="230"/>
      <c r="AC327" s="230"/>
      <c r="AD327" s="231"/>
      <c r="AE327" s="230"/>
      <c r="AF327" s="232"/>
      <c r="AG327" s="236">
        <f xml:space="preserve"> SUM(AG324:AG326)</f>
        <v>0</v>
      </c>
      <c r="AH327" s="236">
        <f xml:space="preserve"> SUM(AH324:AH326)</f>
        <v>0</v>
      </c>
      <c r="AI327" s="181"/>
      <c r="AJ327" s="162"/>
      <c r="AK327" s="144"/>
    </row>
    <row r="328" spans="1:37" s="40" customFormat="1" x14ac:dyDescent="0.2">
      <c r="B328" s="45"/>
      <c r="C328" s="116"/>
      <c r="F328" s="61"/>
      <c r="G328" s="61"/>
      <c r="H328" s="62"/>
      <c r="I328" s="69"/>
      <c r="J328" s="23"/>
      <c r="K328" s="45"/>
      <c r="L328" s="45"/>
      <c r="M328" s="63"/>
      <c r="N328" s="265"/>
      <c r="O328" s="133"/>
      <c r="P328" s="275"/>
      <c r="Q328" s="64"/>
      <c r="R328" s="73"/>
      <c r="S328" s="73"/>
      <c r="T328" s="288"/>
      <c r="U328" s="127"/>
      <c r="V328" s="30"/>
      <c r="Y328" s="119"/>
      <c r="Z328" s="119"/>
      <c r="AA328" s="168"/>
      <c r="AB328" s="150"/>
      <c r="AC328" s="148"/>
      <c r="AD328" s="137"/>
      <c r="AE328" s="136"/>
      <c r="AF328" s="138"/>
      <c r="AG328" s="160"/>
      <c r="AH328" s="160"/>
      <c r="AI328" s="171"/>
      <c r="AJ328" s="162"/>
      <c r="AK328" s="144"/>
    </row>
    <row r="329" spans="1:37" s="40" customFormat="1" x14ac:dyDescent="0.2">
      <c r="B329" s="45">
        <v>18897</v>
      </c>
      <c r="C329" s="116" t="s">
        <v>149</v>
      </c>
      <c r="D329" s="40" t="str">
        <f>_xll.BDP(C329,$D$10)</f>
        <v>ZAr</v>
      </c>
      <c r="E329" s="40" t="s">
        <v>401</v>
      </c>
      <c r="F329" s="61">
        <f>_xll.BDP(C329,$F$10)</f>
        <v>63</v>
      </c>
      <c r="G329" s="61">
        <f>_xll.BDP(C329,$G$10)</f>
        <v>63</v>
      </c>
      <c r="H329" s="62">
        <f>IF(OR(G329="#N/A N/A",F329="#N/A N/A"),0,  G329 - F329)</f>
        <v>0</v>
      </c>
      <c r="I329" s="69">
        <f>IF(OR(F329=0,F329="#N/A N/A"),0,H329 / F329*100)</f>
        <v>0</v>
      </c>
      <c r="J329" s="23">
        <v>-4310000</v>
      </c>
      <c r="K329" s="45" t="str">
        <f>CONCATENATE(D804,D329, " Curncy")</f>
        <v>EURZAr Curncy</v>
      </c>
      <c r="L329" s="45">
        <f>IF(D329 = D804,1,_xll.BDP(K329,$L$10))</f>
        <v>1</v>
      </c>
      <c r="M329" s="63">
        <f>IF(D329 = D804,1,_xll.BDP(K329,$M$10)*L329)</f>
        <v>14.4627</v>
      </c>
      <c r="N329" s="265">
        <f>H329*J329*V329/M329</f>
        <v>0</v>
      </c>
      <c r="O329" s="133">
        <f>N329 / AA740</f>
        <v>0</v>
      </c>
      <c r="P329" s="275">
        <f>N329 / AA804</f>
        <v>0</v>
      </c>
      <c r="Q329" s="64">
        <f>G329*J329*V329/M329</f>
        <v>-187745.02686220416</v>
      </c>
      <c r="R329" s="10">
        <f>Q329 / AA740*100</f>
        <v>-0.12123977138178961</v>
      </c>
      <c r="S329" s="10">
        <f>Q329 / AA804*100</f>
        <v>-0.11157446395531302</v>
      </c>
      <c r="T329" s="288">
        <f>IF(R329&lt;0,R329,0)</f>
        <v>-0.12123977138178961</v>
      </c>
      <c r="U329" s="127">
        <f>IF(R329&gt;0,R329,0)</f>
        <v>0</v>
      </c>
      <c r="V329" s="30">
        <f>IF(EXACT(D329,UPPER(D329)),1,0.01)/X329</f>
        <v>0.01</v>
      </c>
      <c r="W329" s="40">
        <v>0</v>
      </c>
      <c r="X329" s="40">
        <v>1</v>
      </c>
      <c r="Y329" s="119">
        <f>IF(AND(R329&lt;0,O329&gt;0),O329,0)</f>
        <v>0</v>
      </c>
      <c r="Z329" s="119">
        <f>IF(AND(R329&gt;0,O329&gt;0),O329,0)</f>
        <v>0</v>
      </c>
      <c r="AA329" s="168"/>
      <c r="AB329" s="150">
        <f>_xll.BDH(C329,$AB$10,$D$1,$D$1)</f>
        <v>63</v>
      </c>
      <c r="AC329" s="148">
        <f>IF(OR(F329="#N/A N/A",AB329="#N/A N/A"),0,  F329 - AB329)</f>
        <v>0</v>
      </c>
      <c r="AD329" s="137">
        <f>IF(OR(AB329=0,AB329="#N/A N/A"),0,AC329 / AB329*100)</f>
        <v>0</v>
      </c>
      <c r="AE329" s="136">
        <v>-4310000</v>
      </c>
      <c r="AF329" s="138">
        <f>IF(D329 = D804,1,_xll.BDP(K329,$AF$10)*L329)</f>
        <v>14.506399999999999</v>
      </c>
      <c r="AG329" s="160">
        <f>AC329*AE329*V329/AF329 / AI740</f>
        <v>0</v>
      </c>
      <c r="AH329" s="160">
        <f>AC329*AE329*V329/AF329 / AI804</f>
        <v>0</v>
      </c>
      <c r="AI329" s="171"/>
      <c r="AJ329" s="162"/>
      <c r="AK329" s="144"/>
    </row>
    <row r="330" spans="1:37" s="40" customFormat="1" x14ac:dyDescent="0.2">
      <c r="B330" s="45">
        <v>924</v>
      </c>
      <c r="C330" s="116" t="s">
        <v>484</v>
      </c>
      <c r="D330" s="40" t="str">
        <f>_xll.BDP(C330,$D$10)</f>
        <v>ZAr</v>
      </c>
      <c r="E330" s="40" t="s">
        <v>485</v>
      </c>
      <c r="F330" s="61">
        <f>_xll.BDP(C330,$F$10)</f>
        <v>10884</v>
      </c>
      <c r="G330" s="61">
        <f>_xll.BDP(C330,$G$10)</f>
        <v>11501</v>
      </c>
      <c r="H330" s="62">
        <f>IF(OR(G330="#N/A N/A",F330="#N/A N/A"),0,  G330 - F330)</f>
        <v>617</v>
      </c>
      <c r="I330" s="69">
        <f>IF(OR(F330=0,F330="#N/A N/A"),0,H330 / F330*100)</f>
        <v>5.6688717383314957</v>
      </c>
      <c r="J330" s="23">
        <v>135700</v>
      </c>
      <c r="K330" s="45" t="str">
        <f>CONCATENATE(D804,D330, " Curncy")</f>
        <v>EURZAr Curncy</v>
      </c>
      <c r="L330" s="45">
        <f>IF(D330 = D804,1,_xll.BDP(K330,$L$10))</f>
        <v>1</v>
      </c>
      <c r="M330" s="63">
        <f>IF(D330 = D804,1,_xll.BDP(K330,$M$10)*L330)</f>
        <v>14.4627</v>
      </c>
      <c r="N330" s="265">
        <f>H330*J330*V330/M330</f>
        <v>57891.610833385188</v>
      </c>
      <c r="O330" s="133">
        <f>N330 / AA740</f>
        <v>3.7384562348565388E-4</v>
      </c>
      <c r="P330" s="275">
        <f>N330 / AA804</f>
        <v>3.440424257408057E-4</v>
      </c>
      <c r="Q330" s="64">
        <f>G330*J330*V330/M330</f>
        <v>1079110.8852427278</v>
      </c>
      <c r="R330" s="10">
        <f>Q330 / AA740*100</f>
        <v>0.69685551308079507</v>
      </c>
      <c r="S330" s="10">
        <f>Q330 / AA804*100</f>
        <v>0.64130177284359902</v>
      </c>
      <c r="T330" s="288">
        <f>IF(R330&lt;0,R330,0)</f>
        <v>0</v>
      </c>
      <c r="U330" s="127">
        <f>IF(R330&gt;0,R330,0)</f>
        <v>0.69685551308079507</v>
      </c>
      <c r="V330" s="30">
        <f>IF(EXACT(D330,UPPER(D330)),1,0.01)/X330</f>
        <v>0.01</v>
      </c>
      <c r="W330" s="40">
        <v>0</v>
      </c>
      <c r="X330" s="40">
        <v>1</v>
      </c>
      <c r="Y330" s="119">
        <f>IF(AND(R330&lt;0,O330&gt;0),O330,0)</f>
        <v>0</v>
      </c>
      <c r="Z330" s="119">
        <f>IF(AND(R330&gt;0,O330&gt;0),O330,0)</f>
        <v>3.7384562348565388E-4</v>
      </c>
      <c r="AA330" s="168"/>
      <c r="AB330" s="150">
        <f>_xll.BDH(C330,$AB$10,$D$1,$D$1)</f>
        <v>11400</v>
      </c>
      <c r="AC330" s="148">
        <f>IF(OR(F330="#N/A N/A",AB330="#N/A N/A"),0,  F330 - AB330)</f>
        <v>-516</v>
      </c>
      <c r="AD330" s="137">
        <f>IF(OR(AB330=0,AB330="#N/A N/A"),0,AC330 / AB330*100)</f>
        <v>-4.526315789473685</v>
      </c>
      <c r="AE330" s="136">
        <v>135700</v>
      </c>
      <c r="AF330" s="138">
        <f>IF(D330 = D804,1,_xll.BDP(K330,$AF$10)*L330)</f>
        <v>14.506399999999999</v>
      </c>
      <c r="AG330" s="160">
        <f>AC330*AE330*V330/AF330 / AI740</f>
        <v>-3.124706952692221E-4</v>
      </c>
      <c r="AH330" s="160">
        <f>AC330*AE330*V330/AF330 / AI804</f>
        <v>-2.8746363286615814E-4</v>
      </c>
      <c r="AI330" s="171"/>
      <c r="AJ330" s="162"/>
      <c r="AK330" s="144"/>
    </row>
    <row r="331" spans="1:37" s="40" customFormat="1" x14ac:dyDescent="0.2">
      <c r="B331" s="45">
        <v>23878</v>
      </c>
      <c r="C331" s="116" t="s">
        <v>148</v>
      </c>
      <c r="D331" s="40" t="str">
        <f>_xll.BDP(C331,$D$10)</f>
        <v>ZAr</v>
      </c>
      <c r="E331" s="40" t="s">
        <v>486</v>
      </c>
      <c r="F331" s="61">
        <f>_xll.BDP(C331,$F$10)</f>
        <v>30300</v>
      </c>
      <c r="G331" s="61">
        <f>_xll.BDP(C331,$G$10)</f>
        <v>29357</v>
      </c>
      <c r="H331" s="62">
        <f>IF(OR(G331="#N/A N/A",F331="#N/A N/A"),0,  G331 - F331)</f>
        <v>-943</v>
      </c>
      <c r="I331" s="69">
        <f>IF(OR(F331=0,F331="#N/A N/A"),0,H331 / F331*100)</f>
        <v>-3.112211221122112</v>
      </c>
      <c r="J331" s="23">
        <v>-240000</v>
      </c>
      <c r="K331" s="45" t="str">
        <f>CONCATENATE(D804,D331, " Curncy")</f>
        <v>EURZAr Curncy</v>
      </c>
      <c r="L331" s="45">
        <f>IF(D331 = D804,1,_xll.BDP(K331,$L$10))</f>
        <v>1</v>
      </c>
      <c r="M331" s="63">
        <f>IF(D331 = D804,1,_xll.BDP(K331,$M$10)*L331)</f>
        <v>14.4627</v>
      </c>
      <c r="N331" s="265">
        <f>H331*J331*V331/M331</f>
        <v>156485.30357402144</v>
      </c>
      <c r="O331" s="133">
        <f>N331 / AA740</f>
        <v>1.0105323558769427E-3</v>
      </c>
      <c r="P331" s="275">
        <f>N331 / AA804</f>
        <v>9.2997210924636092E-4</v>
      </c>
      <c r="Q331" s="64">
        <f>G331*J331*V331/M331</f>
        <v>-4871621.4814661164</v>
      </c>
      <c r="R331" s="10">
        <f>Q331 / AA740*100</f>
        <v>-3.1459383214718355</v>
      </c>
      <c r="S331" s="10">
        <f>Q331 / AA804*100</f>
        <v>-2.8951422281172241</v>
      </c>
      <c r="T331" s="288">
        <f>IF(R331&lt;0,R331,0)</f>
        <v>-3.1459383214718355</v>
      </c>
      <c r="U331" s="127">
        <f>IF(R331&gt;0,R331,0)</f>
        <v>0</v>
      </c>
      <c r="V331" s="30">
        <f>IF(EXACT(D331,UPPER(D331)),1,0.01)/X331</f>
        <v>0.01</v>
      </c>
      <c r="W331" s="40">
        <v>0</v>
      </c>
      <c r="X331" s="40">
        <v>1</v>
      </c>
      <c r="Y331" s="119">
        <f>IF(AND(R331&lt;0,O331&gt;0),O331,0)</f>
        <v>1.0105323558769427E-3</v>
      </c>
      <c r="Z331" s="119">
        <f>IF(AND(R331&gt;0,O331&gt;0),O331,0)</f>
        <v>0</v>
      </c>
      <c r="AA331" s="168"/>
      <c r="AB331" s="150">
        <f>_xll.BDH(C331,$AB$10,$D$1,$D$1)</f>
        <v>32250</v>
      </c>
      <c r="AC331" s="148">
        <f>IF(OR(F331="#N/A N/A",AB331="#N/A N/A"),0,  F331 - AB331)</f>
        <v>-1950</v>
      </c>
      <c r="AD331" s="137">
        <f>IF(OR(AB331=0,AB331="#N/A N/A"),0,AC331 / AB331*100)</f>
        <v>-6.0465116279069768</v>
      </c>
      <c r="AE331" s="136">
        <v>-240000</v>
      </c>
      <c r="AF331" s="138">
        <f>IF(D331 = D804,1,_xll.BDP(K331,$AF$10)*L331)</f>
        <v>14.506399999999999</v>
      </c>
      <c r="AG331" s="160">
        <f>AC331*AE331*V331/AF331 / AI740</f>
        <v>2.0884572870215872E-3</v>
      </c>
      <c r="AH331" s="160">
        <f>AC331*AE331*V331/AF331 / AI804</f>
        <v>1.9213178320474659E-3</v>
      </c>
      <c r="AI331" s="171"/>
      <c r="AJ331" s="162"/>
      <c r="AK331" s="144"/>
    </row>
    <row r="332" spans="1:37" s="40" customFormat="1" ht="12" customHeight="1" x14ac:dyDescent="0.2">
      <c r="B332" s="45">
        <v>19942</v>
      </c>
      <c r="C332" s="116" t="s">
        <v>939</v>
      </c>
      <c r="D332" s="40" t="str">
        <f>_xll.BDP(C332,$D$10)</f>
        <v>ZAr</v>
      </c>
      <c r="E332" s="40" t="s">
        <v>971</v>
      </c>
      <c r="F332" s="61">
        <f>_xll.BDP(C332,$F$10)</f>
        <v>1140</v>
      </c>
      <c r="G332" s="61">
        <f>_xll.BDP(C332,$G$10)</f>
        <v>1144</v>
      </c>
      <c r="H332" s="62">
        <f>IF(OR(G332="#N/A N/A",F332="#N/A N/A"),0,  G332 - F332)</f>
        <v>4</v>
      </c>
      <c r="I332" s="69">
        <f>IF(OR(F332=0,F332="#N/A N/A"),0,H332 / F332*100)</f>
        <v>0.35087719298245612</v>
      </c>
      <c r="J332" s="23">
        <v>0</v>
      </c>
      <c r="K332" s="45" t="str">
        <f>CONCATENATE(D804,D332, " Curncy")</f>
        <v>EURZAr Curncy</v>
      </c>
      <c r="L332" s="45">
        <f>IF(D332 = D804,1,_xll.BDP(K332,$L$10))</f>
        <v>1</v>
      </c>
      <c r="M332" s="63">
        <f>IF(D332 = D804,1,_xll.BDP(K332,$M$10)*L332)</f>
        <v>14.4627</v>
      </c>
      <c r="N332" s="265">
        <f>H332*J332*V332/M332</f>
        <v>0</v>
      </c>
      <c r="O332" s="133">
        <f>N332 / AA740</f>
        <v>0</v>
      </c>
      <c r="P332" s="275">
        <f>N332 / AA804</f>
        <v>0</v>
      </c>
      <c r="Q332" s="64">
        <f>G332*J332*V332/M332</f>
        <v>0</v>
      </c>
      <c r="R332" s="10">
        <f>Q332 / AA740*100</f>
        <v>0</v>
      </c>
      <c r="S332" s="10">
        <f>Q332 / AA804*100</f>
        <v>0</v>
      </c>
      <c r="T332" s="288">
        <f>IF(R332&lt;0,R332,0)</f>
        <v>0</v>
      </c>
      <c r="U332" s="127">
        <f>IF(R332&gt;0,R332,0)</f>
        <v>0</v>
      </c>
      <c r="V332" s="30">
        <f>IF(EXACT(D332,UPPER(D332)),1,0.01)/X332</f>
        <v>0.01</v>
      </c>
      <c r="W332" s="40">
        <v>0</v>
      </c>
      <c r="X332" s="40">
        <v>1</v>
      </c>
      <c r="Y332" s="119">
        <f>IF(AND(R332&lt;0,O332&gt;0),O332,0)</f>
        <v>0</v>
      </c>
      <c r="Z332" s="119">
        <f>IF(AND(R332&gt;0,O332&gt;0),O332,0)</f>
        <v>0</v>
      </c>
      <c r="AA332" s="168"/>
      <c r="AB332" s="150">
        <f>_xll.BDH(C332,$AB$10,$D$1,$D$1)</f>
        <v>1224</v>
      </c>
      <c r="AC332" s="148">
        <f>IF(OR(F332="#N/A N/A",AB332="#N/A N/A"),0,  F332 - AB332)</f>
        <v>-84</v>
      </c>
      <c r="AD332" s="137">
        <f>IF(OR(AB332=0,AB332="#N/A N/A"),0,AC332 / AB332*100)</f>
        <v>-6.8627450980392162</v>
      </c>
      <c r="AE332" s="136">
        <v>0</v>
      </c>
      <c r="AF332" s="138">
        <f>IF(D332 = D804,1,_xll.BDP(K332,$AF$10)*L332)</f>
        <v>14.506399999999999</v>
      </c>
      <c r="AG332" s="160">
        <f>AC332*AE332*V332/AF332 / AI740</f>
        <v>0</v>
      </c>
      <c r="AH332" s="160">
        <f>AC332*AE332*V332/AF332 / AI804</f>
        <v>0</v>
      </c>
      <c r="AI332" s="171"/>
      <c r="AJ332" s="162"/>
      <c r="AK332" s="144"/>
    </row>
    <row r="333" spans="1:37" s="40" customFormat="1" x14ac:dyDescent="0.2">
      <c r="A333" s="42" t="s">
        <v>305</v>
      </c>
      <c r="B333" s="58"/>
      <c r="C333" s="44"/>
      <c r="D333" s="42"/>
      <c r="E333" s="44" t="s">
        <v>147</v>
      </c>
      <c r="F333" s="65"/>
      <c r="G333" s="65"/>
      <c r="H333" s="66"/>
      <c r="I333" s="70"/>
      <c r="J333" s="37"/>
      <c r="K333" s="46"/>
      <c r="L333" s="46"/>
      <c r="M333" s="67"/>
      <c r="N333" s="267">
        <f t="shared" ref="N333:U333" si="175" xml:space="preserve"> SUM(N328:N332)</f>
        <v>214376.91440740664</v>
      </c>
      <c r="O333" s="227">
        <f t="shared" si="175"/>
        <v>1.3843779793625967E-3</v>
      </c>
      <c r="P333" s="276">
        <f t="shared" si="175"/>
        <v>1.2740145349871665E-3</v>
      </c>
      <c r="Q333" s="233">
        <f t="shared" si="175"/>
        <v>-3980255.6230855929</v>
      </c>
      <c r="R333" s="38">
        <f t="shared" si="175"/>
        <v>-2.5703225797728302</v>
      </c>
      <c r="S333" s="234">
        <f t="shared" si="175"/>
        <v>-2.3654149192289382</v>
      </c>
      <c r="T333" s="289">
        <f t="shared" si="175"/>
        <v>-3.2671780928536251</v>
      </c>
      <c r="U333" s="128">
        <f t="shared" si="175"/>
        <v>0.69685551308079507</v>
      </c>
      <c r="V333" s="35"/>
      <c r="W333" s="42"/>
      <c r="X333" s="42"/>
      <c r="Y333" s="120">
        <f xml:space="preserve"> SUM(Y328:Y332)</f>
        <v>1.0105323558769427E-3</v>
      </c>
      <c r="Z333" s="120">
        <f xml:space="preserve"> SUM(Z328:Z332)</f>
        <v>3.7384562348565388E-4</v>
      </c>
      <c r="AA333" s="180"/>
      <c r="AB333" s="140"/>
      <c r="AC333" s="149"/>
      <c r="AD333" s="139"/>
      <c r="AE333" s="140"/>
      <c r="AF333" s="145"/>
      <c r="AG333" s="161">
        <f xml:space="preserve"> SUM(AG328:AG332)</f>
        <v>1.7759865917523652E-3</v>
      </c>
      <c r="AH333" s="236">
        <f xml:space="preserve"> SUM(AH328:AH332)</f>
        <v>1.6338541991813079E-3</v>
      </c>
      <c r="AI333" s="181"/>
      <c r="AJ333" s="162"/>
      <c r="AK333" s="144"/>
    </row>
    <row r="334" spans="1:37" s="40" customFormat="1" ht="12" customHeight="1" x14ac:dyDescent="0.2">
      <c r="A334" s="17"/>
      <c r="B334" s="48"/>
      <c r="C334" s="195"/>
      <c r="D334" s="17"/>
      <c r="E334" s="17"/>
      <c r="F334" s="198"/>
      <c r="G334" s="198"/>
      <c r="H334" s="199"/>
      <c r="I334" s="200"/>
      <c r="J334" s="26"/>
      <c r="K334" s="48"/>
      <c r="L334" s="48"/>
      <c r="M334" s="201"/>
      <c r="N334" s="265"/>
      <c r="O334" s="133"/>
      <c r="P334" s="275"/>
      <c r="Q334" s="209"/>
      <c r="R334" s="237"/>
      <c r="S334" s="237"/>
      <c r="T334" s="288"/>
      <c r="U334" s="127"/>
      <c r="V334" s="33"/>
      <c r="W334" s="17"/>
      <c r="X334" s="17"/>
      <c r="Y334" s="211"/>
      <c r="Z334" s="211"/>
      <c r="AA334" s="204"/>
      <c r="AB334" s="205"/>
      <c r="AC334" s="205"/>
      <c r="AD334" s="206"/>
      <c r="AE334" s="205"/>
      <c r="AF334" s="207"/>
      <c r="AG334" s="160"/>
      <c r="AH334" s="160"/>
      <c r="AI334" s="171"/>
      <c r="AJ334" s="162"/>
      <c r="AK334" s="144"/>
    </row>
    <row r="335" spans="1:37" s="40" customFormat="1" ht="12" customHeight="1" x14ac:dyDescent="0.2">
      <c r="A335" s="17"/>
      <c r="B335" s="48"/>
      <c r="C335" s="195" t="s">
        <v>697</v>
      </c>
      <c r="D335" s="17" t="str">
        <f>_xll.BDP(C335,$D$10)</f>
        <v>EUR</v>
      </c>
      <c r="E335" s="17" t="str">
        <f>_xll.BDP(C335,$E$10)</f>
        <v>IBEX 35 INDX FUTR Apr18</v>
      </c>
      <c r="F335" s="198">
        <f>_xll.BDP(C335,$F$10)</f>
        <v>9417.2000000000007</v>
      </c>
      <c r="G335" s="198">
        <f>_xll.BDP(C335,$G$10)</f>
        <v>9340</v>
      </c>
      <c r="H335" s="199">
        <f t="shared" ref="H335:H348" si="176">IF(OR(G335="#N/A N/A",F335="#N/A N/A"),0,  G335 - F335)</f>
        <v>-77.200000000000728</v>
      </c>
      <c r="I335" s="200">
        <f t="shared" ref="I335:I348" si="177">IF(OR(F335=0,F335="#N/A N/A"),0,H335 / F335*100)</f>
        <v>-0.8197765790256204</v>
      </c>
      <c r="J335" s="26">
        <v>0</v>
      </c>
      <c r="K335" s="48" t="str">
        <f>CONCATENATE(D804,D335, " Curncy")</f>
        <v>EUREUR Curncy</v>
      </c>
      <c r="L335" s="48">
        <f>IF(D335 = D804,1,_xll.BDP(K335,$L$10))</f>
        <v>1</v>
      </c>
      <c r="M335" s="201">
        <f>IF(D335 = D804,1,_xll.BDP(K335,$M$10)*L335)</f>
        <v>1</v>
      </c>
      <c r="N335" s="265">
        <f t="shared" ref="N335:N348" si="178">H335*J335*V335/M335</f>
        <v>0</v>
      </c>
      <c r="O335" s="133">
        <f>N335 / AA740</f>
        <v>0</v>
      </c>
      <c r="P335" s="275">
        <f>N335 / AA804</f>
        <v>0</v>
      </c>
      <c r="Q335" s="209">
        <f t="shared" ref="Q335:Q348" si="179">G335*J335*V335/M335</f>
        <v>0</v>
      </c>
      <c r="R335" s="10">
        <f>Q335 / AA740*100</f>
        <v>0</v>
      </c>
      <c r="S335" s="10">
        <f>Q335 / AA804*100</f>
        <v>0</v>
      </c>
      <c r="T335" s="288">
        <f t="shared" ref="T335:T348" si="180">IF(R335&lt;0,R335,0)</f>
        <v>0</v>
      </c>
      <c r="U335" s="127">
        <f t="shared" ref="U335:U348" si="181">IF(R335&gt;0,R335,0)</f>
        <v>0</v>
      </c>
      <c r="V335" s="33">
        <f t="shared" ref="V335:V348" si="182">IF(EXACT(D335,UPPER(D335)),1,0.01)/X335</f>
        <v>1</v>
      </c>
      <c r="W335" s="17">
        <v>3</v>
      </c>
      <c r="X335" s="17">
        <v>1</v>
      </c>
      <c r="Y335" s="211">
        <f t="shared" ref="Y335:Y348" si="183">IF(AND(R335&lt;0,O335&gt;0),O335,0)</f>
        <v>0</v>
      </c>
      <c r="Z335" s="211">
        <f t="shared" ref="Z335:Z348" si="184">IF(AND(R335&gt;0,O335&gt;0),O335,0)</f>
        <v>0</v>
      </c>
      <c r="AA335" s="204"/>
      <c r="AB335" s="205">
        <f>_xll.BDH(C335,$AB$10,$D$1,$D$1)</f>
        <v>9585</v>
      </c>
      <c r="AC335" s="205">
        <f t="shared" ref="AC335:AC348" si="185">IF(OR(F335="#N/A N/A",AB335="#N/A N/A"),0,  F335 - AB335)</f>
        <v>-167.79999999999927</v>
      </c>
      <c r="AD335" s="206">
        <f t="shared" ref="AD335:AD348" si="186">IF(OR(AB335=0,AB335="#N/A N/A"),0,AC335 / AB335*100)</f>
        <v>-1.7506520605112079</v>
      </c>
      <c r="AE335" s="205">
        <v>0</v>
      </c>
      <c r="AF335" s="207">
        <f>IF(D335 = D804,1,_xll.BDP(K335,$AF$10)*L335)</f>
        <v>1</v>
      </c>
      <c r="AG335" s="160">
        <f>AC335*AE335*V335/AF335 / AI740</f>
        <v>0</v>
      </c>
      <c r="AH335" s="160">
        <f>AC335*AE335*V335/AF335 / AI804</f>
        <v>0</v>
      </c>
      <c r="AI335" s="171"/>
      <c r="AJ335" s="162"/>
      <c r="AK335" s="144"/>
    </row>
    <row r="336" spans="1:37" s="40" customFormat="1" ht="12" customHeight="1" x14ac:dyDescent="0.2">
      <c r="A336" s="17"/>
      <c r="B336" s="48">
        <v>6897</v>
      </c>
      <c r="C336" s="195" t="s">
        <v>685</v>
      </c>
      <c r="D336" s="17" t="str">
        <f>_xll.BDP(C336,$D$10)</f>
        <v>EUR</v>
      </c>
      <c r="E336" s="17" t="s">
        <v>703</v>
      </c>
      <c r="F336" s="198">
        <f>_xll.BDP(C336,$F$10)</f>
        <v>18.22</v>
      </c>
      <c r="G336" s="198">
        <f>_xll.BDP(C336,$G$10)</f>
        <v>18.195</v>
      </c>
      <c r="H336" s="199">
        <f t="shared" si="176"/>
        <v>-2.4999999999998579E-2</v>
      </c>
      <c r="I336" s="200">
        <f t="shared" si="177"/>
        <v>-0.13721185510427322</v>
      </c>
      <c r="J336" s="26">
        <v>0</v>
      </c>
      <c r="K336" s="48" t="str">
        <f>CONCATENATE(D804,D336, " Curncy")</f>
        <v>EUREUR Curncy</v>
      </c>
      <c r="L336" s="48">
        <f>IF(D336 = D804,1,_xll.BDP(K336,$L$10))</f>
        <v>1</v>
      </c>
      <c r="M336" s="201">
        <f>IF(D336 = D804,1,_xll.BDP(K336,$M$10)*L336)</f>
        <v>1</v>
      </c>
      <c r="N336" s="265">
        <f t="shared" si="178"/>
        <v>0</v>
      </c>
      <c r="O336" s="133">
        <f>N336 / AA740</f>
        <v>0</v>
      </c>
      <c r="P336" s="275">
        <f>N336 / AA804</f>
        <v>0</v>
      </c>
      <c r="Q336" s="209">
        <f t="shared" si="179"/>
        <v>0</v>
      </c>
      <c r="R336" s="10">
        <f>Q336 / AA740*100</f>
        <v>0</v>
      </c>
      <c r="S336" s="10">
        <f>Q336 / AA804*100</f>
        <v>0</v>
      </c>
      <c r="T336" s="288">
        <f t="shared" si="180"/>
        <v>0</v>
      </c>
      <c r="U336" s="127">
        <f t="shared" si="181"/>
        <v>0</v>
      </c>
      <c r="V336" s="33">
        <f t="shared" si="182"/>
        <v>1</v>
      </c>
      <c r="W336" s="17">
        <v>0</v>
      </c>
      <c r="X336" s="17">
        <v>1</v>
      </c>
      <c r="Y336" s="211">
        <f t="shared" si="183"/>
        <v>0</v>
      </c>
      <c r="Z336" s="211">
        <f t="shared" si="184"/>
        <v>0</v>
      </c>
      <c r="AA336" s="204"/>
      <c r="AB336" s="205">
        <f>_xll.BDH(C336,$AB$10,$D$1,$D$1)</f>
        <v>18.63</v>
      </c>
      <c r="AC336" s="205">
        <f t="shared" si="185"/>
        <v>-0.41000000000000014</v>
      </c>
      <c r="AD336" s="206">
        <f t="shared" si="186"/>
        <v>-2.2007514761137958</v>
      </c>
      <c r="AE336" s="205">
        <v>0</v>
      </c>
      <c r="AF336" s="207">
        <f>IF(D336 = D804,1,_xll.BDP(K336,$AF$10)*L336)</f>
        <v>1</v>
      </c>
      <c r="AG336" s="160">
        <f>AC336*AE336*V336/AF336 / AI740</f>
        <v>0</v>
      </c>
      <c r="AH336" s="160">
        <f>AC336*AE336*V336/AF336 / AI804</f>
        <v>0</v>
      </c>
      <c r="AI336" s="171"/>
      <c r="AJ336" s="162"/>
      <c r="AK336" s="144"/>
    </row>
    <row r="337" spans="1:37" s="40" customFormat="1" ht="12" customHeight="1" x14ac:dyDescent="0.2">
      <c r="A337" s="17"/>
      <c r="B337" s="48">
        <v>78</v>
      </c>
      <c r="C337" s="195" t="s">
        <v>686</v>
      </c>
      <c r="D337" s="17" t="str">
        <f>_xll.BDP(C337,$D$10)</f>
        <v>EUR</v>
      </c>
      <c r="E337" s="17" t="s">
        <v>1409</v>
      </c>
      <c r="F337" s="198">
        <f>_xll.BDP(C337,$F$10)</f>
        <v>11.645</v>
      </c>
      <c r="G337" s="198">
        <f>_xll.BDP(C337,$G$10)</f>
        <v>11.22</v>
      </c>
      <c r="H337" s="199">
        <f t="shared" si="176"/>
        <v>-0.42499999999999893</v>
      </c>
      <c r="I337" s="200">
        <f t="shared" si="177"/>
        <v>-3.649635036496341</v>
      </c>
      <c r="J337" s="26">
        <v>0</v>
      </c>
      <c r="K337" s="48" t="str">
        <f>CONCATENATE(D804,D337, " Curncy")</f>
        <v>EUREUR Curncy</v>
      </c>
      <c r="L337" s="48">
        <f>IF(D337 = D804,1,_xll.BDP(K337,$L$10))</f>
        <v>1</v>
      </c>
      <c r="M337" s="201">
        <f>IF(D337 = D804,1,_xll.BDP(K337,$M$10)*L337)</f>
        <v>1</v>
      </c>
      <c r="N337" s="265">
        <f t="shared" si="178"/>
        <v>0</v>
      </c>
      <c r="O337" s="133">
        <f>N337 / AA740</f>
        <v>0</v>
      </c>
      <c r="P337" s="275">
        <f>N337 / AA804</f>
        <v>0</v>
      </c>
      <c r="Q337" s="209">
        <f t="shared" si="179"/>
        <v>0</v>
      </c>
      <c r="R337" s="10">
        <f>Q337 / AA740*100</f>
        <v>0</v>
      </c>
      <c r="S337" s="10">
        <f>Q337 / AA804*100</f>
        <v>0</v>
      </c>
      <c r="T337" s="288">
        <f t="shared" si="180"/>
        <v>0</v>
      </c>
      <c r="U337" s="127">
        <f t="shared" si="181"/>
        <v>0</v>
      </c>
      <c r="V337" s="33">
        <f t="shared" si="182"/>
        <v>1</v>
      </c>
      <c r="W337" s="17">
        <v>0</v>
      </c>
      <c r="X337" s="17">
        <v>1</v>
      </c>
      <c r="Y337" s="211">
        <f t="shared" si="183"/>
        <v>0</v>
      </c>
      <c r="Z337" s="211">
        <f t="shared" si="184"/>
        <v>0</v>
      </c>
      <c r="AA337" s="204"/>
      <c r="AB337" s="205">
        <f>_xll.BDH(C337,$AB$10,$D$1,$D$1)</f>
        <v>12.135</v>
      </c>
      <c r="AC337" s="205">
        <f t="shared" si="185"/>
        <v>-0.49000000000000021</v>
      </c>
      <c r="AD337" s="206">
        <f t="shared" si="186"/>
        <v>-4.0379068809229519</v>
      </c>
      <c r="AE337" s="205">
        <v>0</v>
      </c>
      <c r="AF337" s="207">
        <f>IF(D337 = D804,1,_xll.BDP(K337,$AF$10)*L337)</f>
        <v>1</v>
      </c>
      <c r="AG337" s="160">
        <f>AC337*AE337*V337/AF337 / AI740</f>
        <v>0</v>
      </c>
      <c r="AH337" s="160">
        <f>AC337*AE337*V337/AF337 / AI804</f>
        <v>0</v>
      </c>
      <c r="AI337" s="171"/>
      <c r="AJ337" s="162"/>
      <c r="AK337" s="144"/>
    </row>
    <row r="338" spans="1:37" s="40" customFormat="1" ht="12" customHeight="1" x14ac:dyDescent="0.2">
      <c r="A338" s="17"/>
      <c r="B338" s="48">
        <v>2799</v>
      </c>
      <c r="C338" s="195" t="s">
        <v>687</v>
      </c>
      <c r="D338" s="17" t="str">
        <f>_xll.BDP(C338,$D$10)</f>
        <v>EUR</v>
      </c>
      <c r="E338" s="17" t="s">
        <v>704</v>
      </c>
      <c r="F338" s="198">
        <f>_xll.BDP(C338,$F$10)</f>
        <v>59.92</v>
      </c>
      <c r="G338" s="198">
        <f>_xll.BDP(C338,$G$10)</f>
        <v>59.46</v>
      </c>
      <c r="H338" s="199">
        <f t="shared" si="176"/>
        <v>-0.46000000000000085</v>
      </c>
      <c r="I338" s="200">
        <f t="shared" si="177"/>
        <v>-0.76769025367156352</v>
      </c>
      <c r="J338" s="26">
        <v>0</v>
      </c>
      <c r="K338" s="48" t="str">
        <f>CONCATENATE(D804,D338, " Curncy")</f>
        <v>EUREUR Curncy</v>
      </c>
      <c r="L338" s="48">
        <f>IF(D338 = D804,1,_xll.BDP(K338,$L$10))</f>
        <v>1</v>
      </c>
      <c r="M338" s="201">
        <f>IF(D338 = D804,1,_xll.BDP(K338,$M$10)*L338)</f>
        <v>1</v>
      </c>
      <c r="N338" s="265">
        <f t="shared" si="178"/>
        <v>0</v>
      </c>
      <c r="O338" s="133">
        <f>N338 / AA740</f>
        <v>0</v>
      </c>
      <c r="P338" s="275">
        <f>N338 / AA804</f>
        <v>0</v>
      </c>
      <c r="Q338" s="209">
        <f t="shared" si="179"/>
        <v>0</v>
      </c>
      <c r="R338" s="10">
        <f>Q338 / AA740*100</f>
        <v>0</v>
      </c>
      <c r="S338" s="10">
        <f>Q338 / AA804*100</f>
        <v>0</v>
      </c>
      <c r="T338" s="288">
        <f t="shared" si="180"/>
        <v>0</v>
      </c>
      <c r="U338" s="127">
        <f t="shared" si="181"/>
        <v>0</v>
      </c>
      <c r="V338" s="33">
        <f t="shared" si="182"/>
        <v>1</v>
      </c>
      <c r="W338" s="17">
        <v>0</v>
      </c>
      <c r="X338" s="17">
        <v>1</v>
      </c>
      <c r="Y338" s="211">
        <f t="shared" si="183"/>
        <v>0</v>
      </c>
      <c r="Z338" s="211">
        <f t="shared" si="184"/>
        <v>0</v>
      </c>
      <c r="AA338" s="204"/>
      <c r="AB338" s="205">
        <f>_xll.BDH(C338,$AB$10,$D$1,$D$1)</f>
        <v>59.9</v>
      </c>
      <c r="AC338" s="205">
        <f t="shared" si="185"/>
        <v>2.0000000000003126E-2</v>
      </c>
      <c r="AD338" s="206">
        <f t="shared" si="186"/>
        <v>3.3388981636065324E-2</v>
      </c>
      <c r="AE338" s="205">
        <v>0</v>
      </c>
      <c r="AF338" s="207">
        <f>IF(D338 = D804,1,_xll.BDP(K338,$AF$10)*L338)</f>
        <v>1</v>
      </c>
      <c r="AG338" s="160">
        <f>AC338*AE338*V338/AF338 / AI740</f>
        <v>0</v>
      </c>
      <c r="AH338" s="160">
        <f>AC338*AE338*V338/AF338 / AI804</f>
        <v>0</v>
      </c>
      <c r="AI338" s="171"/>
      <c r="AJ338" s="162"/>
      <c r="AK338" s="144"/>
    </row>
    <row r="339" spans="1:37" s="40" customFormat="1" ht="12" customHeight="1" x14ac:dyDescent="0.2">
      <c r="A339" s="17"/>
      <c r="B339" s="48">
        <v>2337</v>
      </c>
      <c r="C339" s="195" t="s">
        <v>690</v>
      </c>
      <c r="D339" s="17" t="str">
        <f>_xll.BDP(C339,$D$10)</f>
        <v>EUR</v>
      </c>
      <c r="E339" s="17" t="s">
        <v>709</v>
      </c>
      <c r="F339" s="198">
        <f>_xll.BDP(C339,$F$10)</f>
        <v>6.4450000000000003</v>
      </c>
      <c r="G339" s="198">
        <f>_xll.BDP(C339,$G$10)</f>
        <v>6.274</v>
      </c>
      <c r="H339" s="199">
        <f t="shared" si="176"/>
        <v>-0.17100000000000026</v>
      </c>
      <c r="I339" s="200">
        <f t="shared" si="177"/>
        <v>-2.6532195500387936</v>
      </c>
      <c r="J339" s="26">
        <v>0</v>
      </c>
      <c r="K339" s="48" t="str">
        <f>CONCATENATE(D804,D339, " Curncy")</f>
        <v>EUREUR Curncy</v>
      </c>
      <c r="L339" s="48">
        <f>IF(D339 = D804,1,_xll.BDP(K339,$L$10))</f>
        <v>1</v>
      </c>
      <c r="M339" s="201">
        <f>IF(D339 = D804,1,_xll.BDP(K339,$M$10)*L339)</f>
        <v>1</v>
      </c>
      <c r="N339" s="265">
        <f t="shared" si="178"/>
        <v>0</v>
      </c>
      <c r="O339" s="133">
        <f>N339 / AA740</f>
        <v>0</v>
      </c>
      <c r="P339" s="275">
        <f>N339 / AA804</f>
        <v>0</v>
      </c>
      <c r="Q339" s="209">
        <f t="shared" si="179"/>
        <v>0</v>
      </c>
      <c r="R339" s="10">
        <f>Q339 / AA740*100</f>
        <v>0</v>
      </c>
      <c r="S339" s="10">
        <f>Q339 / AA804*100</f>
        <v>0</v>
      </c>
      <c r="T339" s="288">
        <f t="shared" si="180"/>
        <v>0</v>
      </c>
      <c r="U339" s="127">
        <f t="shared" si="181"/>
        <v>0</v>
      </c>
      <c r="V339" s="33">
        <f t="shared" si="182"/>
        <v>1</v>
      </c>
      <c r="W339" s="17">
        <v>0</v>
      </c>
      <c r="X339" s="17">
        <v>1</v>
      </c>
      <c r="Y339" s="211">
        <f t="shared" si="183"/>
        <v>0</v>
      </c>
      <c r="Z339" s="211">
        <f t="shared" si="184"/>
        <v>0</v>
      </c>
      <c r="AA339" s="204"/>
      <c r="AB339" s="205">
        <f>_xll.BDH(C339,$AB$10,$D$1,$D$1)</f>
        <v>6.6520000000000001</v>
      </c>
      <c r="AC339" s="205">
        <f t="shared" si="185"/>
        <v>-0.20699999999999985</v>
      </c>
      <c r="AD339" s="206">
        <f t="shared" si="186"/>
        <v>-3.1118460613349344</v>
      </c>
      <c r="AE339" s="205">
        <v>0</v>
      </c>
      <c r="AF339" s="207">
        <f>IF(D339 = D804,1,_xll.BDP(K339,$AF$10)*L339)</f>
        <v>1</v>
      </c>
      <c r="AG339" s="160">
        <f>AC339*AE339*V339/AF339 / AI740</f>
        <v>0</v>
      </c>
      <c r="AH339" s="160">
        <f>AC339*AE339*V339/AF339 / AI804</f>
        <v>0</v>
      </c>
      <c r="AI339" s="171"/>
      <c r="AJ339" s="162"/>
      <c r="AK339" s="144"/>
    </row>
    <row r="340" spans="1:37" s="40" customFormat="1" ht="12" customHeight="1" x14ac:dyDescent="0.2">
      <c r="A340" s="17"/>
      <c r="B340" s="48">
        <v>4284</v>
      </c>
      <c r="C340" s="195" t="s">
        <v>691</v>
      </c>
      <c r="D340" s="17" t="str">
        <f>_xll.BDP(C340,$D$10)</f>
        <v>EUR</v>
      </c>
      <c r="E340" s="17" t="s">
        <v>710</v>
      </c>
      <c r="F340" s="198">
        <f>_xll.BDP(C340,$F$10)</f>
        <v>1.6405000000000001</v>
      </c>
      <c r="G340" s="198">
        <f>_xll.BDP(C340,$G$10)</f>
        <v>1.665</v>
      </c>
      <c r="H340" s="199">
        <f t="shared" si="176"/>
        <v>2.4499999999999966E-2</v>
      </c>
      <c r="I340" s="200">
        <f t="shared" si="177"/>
        <v>1.4934471197805528</v>
      </c>
      <c r="J340" s="26">
        <v>0</v>
      </c>
      <c r="K340" s="48" t="str">
        <f>CONCATENATE(D804,D340, " Curncy")</f>
        <v>EUREUR Curncy</v>
      </c>
      <c r="L340" s="48">
        <f>IF(D340 = D804,1,_xll.BDP(K340,$L$10))</f>
        <v>1</v>
      </c>
      <c r="M340" s="201">
        <f>IF(D340 = D804,1,_xll.BDP(K340,$M$10)*L340)</f>
        <v>1</v>
      </c>
      <c r="N340" s="265">
        <f t="shared" si="178"/>
        <v>0</v>
      </c>
      <c r="O340" s="133">
        <f>N340 / AA740</f>
        <v>0</v>
      </c>
      <c r="P340" s="275">
        <f>N340 / AA804</f>
        <v>0</v>
      </c>
      <c r="Q340" s="209">
        <f t="shared" si="179"/>
        <v>0</v>
      </c>
      <c r="R340" s="10">
        <f>Q340 / AA740*100</f>
        <v>0</v>
      </c>
      <c r="S340" s="10">
        <f>Q340 / AA804*100</f>
        <v>0</v>
      </c>
      <c r="T340" s="288">
        <f t="shared" si="180"/>
        <v>0</v>
      </c>
      <c r="U340" s="127">
        <f t="shared" si="181"/>
        <v>0</v>
      </c>
      <c r="V340" s="33">
        <f t="shared" si="182"/>
        <v>1</v>
      </c>
      <c r="W340" s="17">
        <v>0</v>
      </c>
      <c r="X340" s="17">
        <v>1</v>
      </c>
      <c r="Y340" s="211">
        <f t="shared" si="183"/>
        <v>0</v>
      </c>
      <c r="Z340" s="211">
        <f t="shared" si="184"/>
        <v>0</v>
      </c>
      <c r="AA340" s="204"/>
      <c r="AB340" s="205">
        <f>_xll.BDH(C340,$AB$10,$D$1,$D$1)</f>
        <v>1.67</v>
      </c>
      <c r="AC340" s="205">
        <f t="shared" si="185"/>
        <v>-2.949999999999986E-2</v>
      </c>
      <c r="AD340" s="206">
        <f t="shared" si="186"/>
        <v>-1.7664670658682551</v>
      </c>
      <c r="AE340" s="205">
        <v>0</v>
      </c>
      <c r="AF340" s="207">
        <f>IF(D340 = D804,1,_xll.BDP(K340,$AF$10)*L340)</f>
        <v>1</v>
      </c>
      <c r="AG340" s="160">
        <f>AC340*AE340*V340/AF340 / AI740</f>
        <v>0</v>
      </c>
      <c r="AH340" s="160">
        <f>AC340*AE340*V340/AF340 / AI804</f>
        <v>0</v>
      </c>
      <c r="AI340" s="171"/>
      <c r="AJ340" s="162"/>
      <c r="AK340" s="144"/>
    </row>
    <row r="341" spans="1:37" s="40" customFormat="1" ht="12" customHeight="1" x14ac:dyDescent="0.2">
      <c r="A341" s="17"/>
      <c r="B341" s="48">
        <v>104</v>
      </c>
      <c r="C341" s="195" t="s">
        <v>689</v>
      </c>
      <c r="D341" s="17" t="str">
        <f>_xll.BDP(C341,$D$10)</f>
        <v>EUR</v>
      </c>
      <c r="E341" s="17" t="s">
        <v>708</v>
      </c>
      <c r="F341" s="198">
        <f>_xll.BDP(C341,$F$10)</f>
        <v>5.21</v>
      </c>
      <c r="G341" s="198">
        <f>_xll.BDP(C341,$G$10)</f>
        <v>5.18</v>
      </c>
      <c r="H341" s="199">
        <f t="shared" si="176"/>
        <v>-3.0000000000000249E-2</v>
      </c>
      <c r="I341" s="200">
        <f t="shared" si="177"/>
        <v>-0.57581573896353644</v>
      </c>
      <c r="J341" s="26">
        <v>0</v>
      </c>
      <c r="K341" s="48" t="str">
        <f>CONCATENATE(D804,D341, " Curncy")</f>
        <v>EUREUR Curncy</v>
      </c>
      <c r="L341" s="48">
        <f>IF(D341 = D804,1,_xll.BDP(K341,$L$10))</f>
        <v>1</v>
      </c>
      <c r="M341" s="201">
        <f>IF(D341 = D804,1,_xll.BDP(K341,$M$10)*L341)</f>
        <v>1</v>
      </c>
      <c r="N341" s="265">
        <f t="shared" si="178"/>
        <v>0</v>
      </c>
      <c r="O341" s="133">
        <f>N341 / AA740</f>
        <v>0</v>
      </c>
      <c r="P341" s="275">
        <f>N341 / AA804</f>
        <v>0</v>
      </c>
      <c r="Q341" s="209">
        <f t="shared" si="179"/>
        <v>0</v>
      </c>
      <c r="R341" s="10">
        <f>Q341 / AA740*100</f>
        <v>0</v>
      </c>
      <c r="S341" s="10">
        <f>Q341 / AA804*100</f>
        <v>0</v>
      </c>
      <c r="T341" s="288">
        <f t="shared" si="180"/>
        <v>0</v>
      </c>
      <c r="U341" s="127">
        <f t="shared" si="181"/>
        <v>0</v>
      </c>
      <c r="V341" s="33">
        <f t="shared" si="182"/>
        <v>1</v>
      </c>
      <c r="W341" s="17">
        <v>0</v>
      </c>
      <c r="X341" s="17">
        <v>1</v>
      </c>
      <c r="Y341" s="211">
        <f t="shared" si="183"/>
        <v>0</v>
      </c>
      <c r="Z341" s="211">
        <f t="shared" si="184"/>
        <v>0</v>
      </c>
      <c r="AA341" s="204"/>
      <c r="AB341" s="205">
        <f>_xll.BDH(C341,$AB$10,$D$1,$D$1)</f>
        <v>5.47</v>
      </c>
      <c r="AC341" s="205">
        <f t="shared" si="185"/>
        <v>-0.25999999999999979</v>
      </c>
      <c r="AD341" s="206">
        <f t="shared" si="186"/>
        <v>-4.7531992687385705</v>
      </c>
      <c r="AE341" s="205">
        <v>0</v>
      </c>
      <c r="AF341" s="207">
        <f>IF(D341 = D804,1,_xll.BDP(K341,$AF$10)*L341)</f>
        <v>1</v>
      </c>
      <c r="AG341" s="160">
        <f>AC341*AE341*V341/AF341 / AI740</f>
        <v>0</v>
      </c>
      <c r="AH341" s="160">
        <f>AC341*AE341*V341/AF341 / AI804</f>
        <v>0</v>
      </c>
      <c r="AI341" s="171"/>
      <c r="AJ341" s="162"/>
      <c r="AK341" s="144"/>
    </row>
    <row r="342" spans="1:37" s="40" customFormat="1" ht="12" customHeight="1" x14ac:dyDescent="0.2">
      <c r="A342" s="17"/>
      <c r="B342" s="48">
        <v>12083</v>
      </c>
      <c r="C342" s="195" t="s">
        <v>692</v>
      </c>
      <c r="D342" s="17" t="str">
        <f>_xll.BDP(C342,$D$10)</f>
        <v>EUR</v>
      </c>
      <c r="E342" s="17" t="s">
        <v>711</v>
      </c>
      <c r="F342" s="198">
        <f>_xll.BDP(C342,$F$10)</f>
        <v>3.8220000000000001</v>
      </c>
      <c r="G342" s="198">
        <f>_xll.BDP(C342,$G$10)</f>
        <v>3.8010000000000002</v>
      </c>
      <c r="H342" s="199">
        <f t="shared" si="176"/>
        <v>-2.0999999999999908E-2</v>
      </c>
      <c r="I342" s="200">
        <f t="shared" si="177"/>
        <v>-0.54945054945054705</v>
      </c>
      <c r="J342" s="26">
        <v>0</v>
      </c>
      <c r="K342" s="48" t="str">
        <f>CONCATENATE(D804,D342, " Curncy")</f>
        <v>EUREUR Curncy</v>
      </c>
      <c r="L342" s="48">
        <f>IF(D342 = D804,1,_xll.BDP(K342,$L$10))</f>
        <v>1</v>
      </c>
      <c r="M342" s="201">
        <f>IF(D342 = D804,1,_xll.BDP(K342,$M$10)*L342)</f>
        <v>1</v>
      </c>
      <c r="N342" s="265">
        <f t="shared" si="178"/>
        <v>0</v>
      </c>
      <c r="O342" s="133">
        <f>N342 / AA740</f>
        <v>0</v>
      </c>
      <c r="P342" s="275">
        <f>N342 / AA804</f>
        <v>0</v>
      </c>
      <c r="Q342" s="209">
        <f t="shared" si="179"/>
        <v>0</v>
      </c>
      <c r="R342" s="10">
        <f>Q342 / AA740*100</f>
        <v>0</v>
      </c>
      <c r="S342" s="10">
        <f>Q342 / AA804*100</f>
        <v>0</v>
      </c>
      <c r="T342" s="288">
        <f t="shared" si="180"/>
        <v>0</v>
      </c>
      <c r="U342" s="127">
        <f t="shared" si="181"/>
        <v>0</v>
      </c>
      <c r="V342" s="33">
        <f t="shared" si="182"/>
        <v>1</v>
      </c>
      <c r="W342" s="17">
        <v>0</v>
      </c>
      <c r="X342" s="17">
        <v>1</v>
      </c>
      <c r="Y342" s="211">
        <f t="shared" si="183"/>
        <v>0</v>
      </c>
      <c r="Z342" s="211">
        <f t="shared" si="184"/>
        <v>0</v>
      </c>
      <c r="AA342" s="204"/>
      <c r="AB342" s="205">
        <f>_xll.BDH(C342,$AB$10,$D$1,$D$1)</f>
        <v>3.8780000000000001</v>
      </c>
      <c r="AC342" s="205">
        <f t="shared" si="185"/>
        <v>-5.600000000000005E-2</v>
      </c>
      <c r="AD342" s="206">
        <f t="shared" si="186"/>
        <v>-1.4440433212996402</v>
      </c>
      <c r="AE342" s="205">
        <v>0</v>
      </c>
      <c r="AF342" s="207">
        <f>IF(D342 = D804,1,_xll.BDP(K342,$AF$10)*L342)</f>
        <v>1</v>
      </c>
      <c r="AG342" s="160">
        <f>AC342*AE342*V342/AF342 / AI740</f>
        <v>0</v>
      </c>
      <c r="AH342" s="160">
        <f>AC342*AE342*V342/AF342 / AI804</f>
        <v>0</v>
      </c>
      <c r="AI342" s="171"/>
      <c r="AJ342" s="162"/>
      <c r="AK342" s="144"/>
    </row>
    <row r="343" spans="1:37" s="40" customFormat="1" ht="12" customHeight="1" x14ac:dyDescent="0.2">
      <c r="A343" s="17"/>
      <c r="B343" s="48">
        <v>6282</v>
      </c>
      <c r="C343" s="195" t="s">
        <v>694</v>
      </c>
      <c r="D343" s="17" t="str">
        <f>_xll.BDP(C343,$D$10)</f>
        <v>EUR</v>
      </c>
      <c r="E343" s="17" t="s">
        <v>713</v>
      </c>
      <c r="F343" s="198">
        <f>_xll.BDP(C343,$F$10)</f>
        <v>17.195</v>
      </c>
      <c r="G343" s="198">
        <f>_xll.BDP(C343,$G$10)</f>
        <v>17.114999999999998</v>
      </c>
      <c r="H343" s="199">
        <f t="shared" si="176"/>
        <v>-8.0000000000001847E-2</v>
      </c>
      <c r="I343" s="200">
        <f t="shared" si="177"/>
        <v>-0.46525152660658242</v>
      </c>
      <c r="J343" s="26">
        <v>0</v>
      </c>
      <c r="K343" s="48" t="str">
        <f>CONCATENATE(D804,D343, " Curncy")</f>
        <v>EUREUR Curncy</v>
      </c>
      <c r="L343" s="48">
        <f>IF(D343 = D804,1,_xll.BDP(K343,$L$10))</f>
        <v>1</v>
      </c>
      <c r="M343" s="201">
        <f>IF(D343 = D804,1,_xll.BDP(K343,$M$10)*L343)</f>
        <v>1</v>
      </c>
      <c r="N343" s="265">
        <f t="shared" si="178"/>
        <v>0</v>
      </c>
      <c r="O343" s="133">
        <f>N343 / AA740</f>
        <v>0</v>
      </c>
      <c r="P343" s="275">
        <f>N343 / AA804</f>
        <v>0</v>
      </c>
      <c r="Q343" s="209">
        <f t="shared" si="179"/>
        <v>0</v>
      </c>
      <c r="R343" s="10">
        <f>Q343 / AA740*100</f>
        <v>0</v>
      </c>
      <c r="S343" s="10">
        <f>Q343 / AA804*100</f>
        <v>0</v>
      </c>
      <c r="T343" s="288">
        <f t="shared" si="180"/>
        <v>0</v>
      </c>
      <c r="U343" s="127">
        <f t="shared" si="181"/>
        <v>0</v>
      </c>
      <c r="V343" s="33">
        <f t="shared" si="182"/>
        <v>1</v>
      </c>
      <c r="W343" s="17">
        <v>0</v>
      </c>
      <c r="X343" s="17">
        <v>1</v>
      </c>
      <c r="Y343" s="211">
        <f t="shared" si="183"/>
        <v>0</v>
      </c>
      <c r="Z343" s="211">
        <f t="shared" si="184"/>
        <v>0</v>
      </c>
      <c r="AA343" s="204"/>
      <c r="AB343" s="205">
        <f>_xll.BDH(C343,$AB$10,$D$1,$D$1)</f>
        <v>17.34</v>
      </c>
      <c r="AC343" s="205">
        <f t="shared" si="185"/>
        <v>-0.14499999999999957</v>
      </c>
      <c r="AD343" s="206">
        <f t="shared" si="186"/>
        <v>-0.83621683967704474</v>
      </c>
      <c r="AE343" s="205">
        <v>0</v>
      </c>
      <c r="AF343" s="207">
        <f>IF(D343 = D804,1,_xll.BDP(K343,$AF$10)*L343)</f>
        <v>1</v>
      </c>
      <c r="AG343" s="160">
        <f>AC343*AE343*V343/AF343 / AI740</f>
        <v>0</v>
      </c>
      <c r="AH343" s="160">
        <f>AC343*AE343*V343/AF343 / AI804</f>
        <v>0</v>
      </c>
      <c r="AI343" s="171"/>
      <c r="AJ343" s="162"/>
      <c r="AK343" s="144"/>
    </row>
    <row r="344" spans="1:37" s="40" customFormat="1" ht="12" customHeight="1" x14ac:dyDescent="0.2">
      <c r="A344" s="17"/>
      <c r="B344" s="48">
        <v>3929</v>
      </c>
      <c r="C344" s="195" t="s">
        <v>696</v>
      </c>
      <c r="D344" s="17" t="str">
        <f>_xll.BDP(C344,$D$10)</f>
        <v>EUR</v>
      </c>
      <c r="E344" s="17" t="s">
        <v>715</v>
      </c>
      <c r="F344" s="198">
        <f>_xll.BDP(C344,$F$10)</f>
        <v>11.43</v>
      </c>
      <c r="G344" s="198">
        <f>_xll.BDP(C344,$G$10)</f>
        <v>10.96</v>
      </c>
      <c r="H344" s="199">
        <f t="shared" si="176"/>
        <v>-0.46999999999999886</v>
      </c>
      <c r="I344" s="200">
        <f t="shared" si="177"/>
        <v>-4.1119860017497709</v>
      </c>
      <c r="J344" s="26">
        <v>0</v>
      </c>
      <c r="K344" s="48" t="str">
        <f>CONCATENATE(D804,D344, " Curncy")</f>
        <v>EUREUR Curncy</v>
      </c>
      <c r="L344" s="48">
        <f>IF(D344 = D804,1,_xll.BDP(K344,$L$10))</f>
        <v>1</v>
      </c>
      <c r="M344" s="201">
        <f>IF(D344 = D804,1,_xll.BDP(K344,$M$10)*L344)</f>
        <v>1</v>
      </c>
      <c r="N344" s="265">
        <f t="shared" si="178"/>
        <v>0</v>
      </c>
      <c r="O344" s="133">
        <f>N344 / AA740</f>
        <v>0</v>
      </c>
      <c r="P344" s="275">
        <f>N344 / AA804</f>
        <v>0</v>
      </c>
      <c r="Q344" s="209">
        <f t="shared" si="179"/>
        <v>0</v>
      </c>
      <c r="R344" s="10">
        <f>Q344 / AA740*100</f>
        <v>0</v>
      </c>
      <c r="S344" s="10">
        <f>Q344 / AA804*100</f>
        <v>0</v>
      </c>
      <c r="T344" s="288">
        <f t="shared" si="180"/>
        <v>0</v>
      </c>
      <c r="U344" s="127">
        <f t="shared" si="181"/>
        <v>0</v>
      </c>
      <c r="V344" s="33">
        <f t="shared" si="182"/>
        <v>1</v>
      </c>
      <c r="W344" s="17">
        <v>0</v>
      </c>
      <c r="X344" s="17">
        <v>1</v>
      </c>
      <c r="Y344" s="211">
        <f t="shared" si="183"/>
        <v>0</v>
      </c>
      <c r="Z344" s="211">
        <f t="shared" si="184"/>
        <v>0</v>
      </c>
      <c r="AA344" s="204"/>
      <c r="AB344" s="205">
        <f>_xll.BDH(C344,$AB$10,$D$1,$D$1)</f>
        <v>11.73</v>
      </c>
      <c r="AC344" s="205">
        <f t="shared" si="185"/>
        <v>-0.30000000000000071</v>
      </c>
      <c r="AD344" s="206">
        <f t="shared" si="186"/>
        <v>-2.5575447570332539</v>
      </c>
      <c r="AE344" s="205">
        <v>0</v>
      </c>
      <c r="AF344" s="207">
        <f>IF(D344 = D804,1,_xll.BDP(K344,$AF$10)*L344)</f>
        <v>1</v>
      </c>
      <c r="AG344" s="160">
        <f>AC344*AE344*V344/AF344 / AI740</f>
        <v>0</v>
      </c>
      <c r="AH344" s="160">
        <f>AC344*AE344*V344/AF344 / AI804</f>
        <v>0</v>
      </c>
      <c r="AI344" s="171"/>
      <c r="AJ344" s="162"/>
      <c r="AK344" s="144"/>
    </row>
    <row r="345" spans="1:37" s="40" customFormat="1" ht="12" customHeight="1" x14ac:dyDescent="0.2">
      <c r="A345" s="17"/>
      <c r="B345" s="48">
        <v>2395</v>
      </c>
      <c r="C345" s="195" t="s">
        <v>695</v>
      </c>
      <c r="D345" s="17" t="str">
        <f>_xll.BDP(C345,$D$10)</f>
        <v>EUR</v>
      </c>
      <c r="E345" s="17" t="s">
        <v>714</v>
      </c>
      <c r="F345" s="198">
        <f>_xll.BDP(C345,$F$10)</f>
        <v>25.46</v>
      </c>
      <c r="G345" s="198">
        <f>_xll.BDP(C345,$G$10)</f>
        <v>25.08</v>
      </c>
      <c r="H345" s="199">
        <f t="shared" si="176"/>
        <v>-0.38000000000000256</v>
      </c>
      <c r="I345" s="200">
        <f t="shared" si="177"/>
        <v>-1.4925373134328459</v>
      </c>
      <c r="J345" s="26">
        <v>0</v>
      </c>
      <c r="K345" s="48" t="str">
        <f>CONCATENATE(D804,D345, " Curncy")</f>
        <v>EUREUR Curncy</v>
      </c>
      <c r="L345" s="48">
        <f>IF(D345 = D804,1,_xll.BDP(K345,$L$10))</f>
        <v>1</v>
      </c>
      <c r="M345" s="201">
        <f>IF(D345 = D804,1,_xll.BDP(K345,$M$10)*L345)</f>
        <v>1</v>
      </c>
      <c r="N345" s="265">
        <f t="shared" si="178"/>
        <v>0</v>
      </c>
      <c r="O345" s="133">
        <f>N345 / AA740</f>
        <v>0</v>
      </c>
      <c r="P345" s="275">
        <f>N345 / AA804</f>
        <v>0</v>
      </c>
      <c r="Q345" s="209">
        <f t="shared" si="179"/>
        <v>0</v>
      </c>
      <c r="R345" s="10">
        <f>Q345 / AA740*100</f>
        <v>0</v>
      </c>
      <c r="S345" s="10">
        <f>Q345 / AA804*100</f>
        <v>0</v>
      </c>
      <c r="T345" s="288">
        <f t="shared" si="180"/>
        <v>0</v>
      </c>
      <c r="U345" s="127">
        <f t="shared" si="181"/>
        <v>0</v>
      </c>
      <c r="V345" s="33">
        <f t="shared" si="182"/>
        <v>1</v>
      </c>
      <c r="W345" s="17">
        <v>0</v>
      </c>
      <c r="X345" s="17">
        <v>1</v>
      </c>
      <c r="Y345" s="211">
        <f t="shared" si="183"/>
        <v>0</v>
      </c>
      <c r="Z345" s="211">
        <f t="shared" si="184"/>
        <v>0</v>
      </c>
      <c r="AA345" s="204"/>
      <c r="AB345" s="205">
        <f>_xll.BDH(C345,$AB$10,$D$1,$D$1)</f>
        <v>23.95</v>
      </c>
      <c r="AC345" s="205">
        <f t="shared" si="185"/>
        <v>1.5100000000000016</v>
      </c>
      <c r="AD345" s="206">
        <f t="shared" si="186"/>
        <v>6.3048016701461442</v>
      </c>
      <c r="AE345" s="205">
        <v>0</v>
      </c>
      <c r="AF345" s="207">
        <f>IF(D345 = D804,1,_xll.BDP(K345,$AF$10)*L345)</f>
        <v>1</v>
      </c>
      <c r="AG345" s="160">
        <f>AC345*AE345*V345/AF345 / AI740</f>
        <v>0</v>
      </c>
      <c r="AH345" s="160">
        <f>AC345*AE345*V345/AF345 / AI804</f>
        <v>0</v>
      </c>
      <c r="AI345" s="171"/>
      <c r="AJ345" s="162"/>
      <c r="AK345" s="144"/>
    </row>
    <row r="346" spans="1:37" s="40" customFormat="1" ht="12" customHeight="1" x14ac:dyDescent="0.2">
      <c r="A346" s="17"/>
      <c r="B346" s="48">
        <v>3347</v>
      </c>
      <c r="C346" s="195" t="s">
        <v>698</v>
      </c>
      <c r="D346" s="17" t="str">
        <f>_xll.BDP(C346,$D$10)</f>
        <v>EUR</v>
      </c>
      <c r="E346" s="17" t="s">
        <v>716</v>
      </c>
      <c r="F346" s="198">
        <f>_xll.BDP(C346,$F$10)</f>
        <v>2.6739999999999999</v>
      </c>
      <c r="G346" s="198">
        <f>_xll.BDP(C346,$G$10)</f>
        <v>2.65</v>
      </c>
      <c r="H346" s="199">
        <f t="shared" si="176"/>
        <v>-2.4000000000000021E-2</v>
      </c>
      <c r="I346" s="200">
        <f t="shared" si="177"/>
        <v>-0.89753178758414442</v>
      </c>
      <c r="J346" s="26">
        <v>0</v>
      </c>
      <c r="K346" s="48" t="str">
        <f>CONCATENATE(D804,D346, " Curncy")</f>
        <v>EUREUR Curncy</v>
      </c>
      <c r="L346" s="48">
        <f>IF(D346 = D804,1,_xll.BDP(K346,$L$10))</f>
        <v>1</v>
      </c>
      <c r="M346" s="201">
        <f>IF(D346 = D804,1,_xll.BDP(K346,$M$10)*L346)</f>
        <v>1</v>
      </c>
      <c r="N346" s="265">
        <f t="shared" si="178"/>
        <v>0</v>
      </c>
      <c r="O346" s="133">
        <f>N346 / AA740</f>
        <v>0</v>
      </c>
      <c r="P346" s="275">
        <f>N346 / AA804</f>
        <v>0</v>
      </c>
      <c r="Q346" s="209">
        <f t="shared" si="179"/>
        <v>0</v>
      </c>
      <c r="R346" s="10">
        <f>Q346 / AA740*100</f>
        <v>0</v>
      </c>
      <c r="S346" s="10">
        <f>Q346 / AA804*100</f>
        <v>0</v>
      </c>
      <c r="T346" s="288">
        <f t="shared" si="180"/>
        <v>0</v>
      </c>
      <c r="U346" s="127">
        <f t="shared" si="181"/>
        <v>0</v>
      </c>
      <c r="V346" s="33">
        <f t="shared" si="182"/>
        <v>1</v>
      </c>
      <c r="W346" s="17">
        <v>0</v>
      </c>
      <c r="X346" s="17">
        <v>1</v>
      </c>
      <c r="Y346" s="211">
        <f t="shared" si="183"/>
        <v>0</v>
      </c>
      <c r="Z346" s="211">
        <f t="shared" si="184"/>
        <v>0</v>
      </c>
      <c r="AA346" s="204"/>
      <c r="AB346" s="205">
        <f>_xll.BDH(C346,$AB$10,$D$1,$D$1)</f>
        <v>2.6970000000000001</v>
      </c>
      <c r="AC346" s="205">
        <f t="shared" si="185"/>
        <v>-2.3000000000000131E-2</v>
      </c>
      <c r="AD346" s="206">
        <f t="shared" si="186"/>
        <v>-0.85279940674824373</v>
      </c>
      <c r="AE346" s="205">
        <v>0</v>
      </c>
      <c r="AF346" s="207">
        <f>IF(D346 = D804,1,_xll.BDP(K346,$AF$10)*L346)</f>
        <v>1</v>
      </c>
      <c r="AG346" s="160">
        <f>AC346*AE346*V346/AF346 / AI740</f>
        <v>0</v>
      </c>
      <c r="AH346" s="160">
        <f>AC346*AE346*V346/AF346 / AI804</f>
        <v>0</v>
      </c>
      <c r="AI346" s="171"/>
      <c r="AJ346" s="162"/>
      <c r="AK346" s="144"/>
    </row>
    <row r="347" spans="1:37" s="40" customFormat="1" ht="12" customHeight="1" x14ac:dyDescent="0.2">
      <c r="A347" s="17"/>
      <c r="B347" s="48">
        <v>1067</v>
      </c>
      <c r="C347" s="195" t="s">
        <v>699</v>
      </c>
      <c r="D347" s="17" t="str">
        <f>_xll.BDP(C347,$D$10)</f>
        <v>EUR</v>
      </c>
      <c r="E347" s="17" t="s">
        <v>717</v>
      </c>
      <c r="F347" s="198">
        <f>_xll.BDP(C347,$F$10)</f>
        <v>14.074999999999999</v>
      </c>
      <c r="G347" s="198">
        <f>_xll.BDP(C347,$G$10)</f>
        <v>14.03</v>
      </c>
      <c r="H347" s="199">
        <f t="shared" si="176"/>
        <v>-4.4999999999999929E-2</v>
      </c>
      <c r="I347" s="200">
        <f t="shared" si="177"/>
        <v>-0.31971580817051459</v>
      </c>
      <c r="J347" s="26">
        <v>0</v>
      </c>
      <c r="K347" s="48" t="str">
        <f>CONCATENATE(D804,D347, " Curncy")</f>
        <v>EUREUR Curncy</v>
      </c>
      <c r="L347" s="48">
        <f>IF(D347 = D804,1,_xll.BDP(K347,$L$10))</f>
        <v>1</v>
      </c>
      <c r="M347" s="201">
        <f>IF(D347 = D804,1,_xll.BDP(K347,$M$10)*L347)</f>
        <v>1</v>
      </c>
      <c r="N347" s="265">
        <f t="shared" si="178"/>
        <v>0</v>
      </c>
      <c r="O347" s="133">
        <f>N347 / AA740</f>
        <v>0</v>
      </c>
      <c r="P347" s="275">
        <f>N347 / AA804</f>
        <v>0</v>
      </c>
      <c r="Q347" s="209">
        <f t="shared" si="179"/>
        <v>0</v>
      </c>
      <c r="R347" s="10">
        <f>Q347 / AA740*100</f>
        <v>0</v>
      </c>
      <c r="S347" s="10">
        <f>Q347 / AA804*100</f>
        <v>0</v>
      </c>
      <c r="T347" s="288">
        <f t="shared" si="180"/>
        <v>0</v>
      </c>
      <c r="U347" s="127">
        <f t="shared" si="181"/>
        <v>0</v>
      </c>
      <c r="V347" s="33">
        <f t="shared" si="182"/>
        <v>1</v>
      </c>
      <c r="W347" s="17">
        <v>0</v>
      </c>
      <c r="X347" s="17">
        <v>1</v>
      </c>
      <c r="Y347" s="211">
        <f t="shared" si="183"/>
        <v>0</v>
      </c>
      <c r="Z347" s="211">
        <f t="shared" si="184"/>
        <v>0</v>
      </c>
      <c r="AA347" s="204"/>
      <c r="AB347" s="205">
        <f>_xll.BDH(C347,$AB$10,$D$1,$D$1)</f>
        <v>13.96</v>
      </c>
      <c r="AC347" s="205">
        <f t="shared" si="185"/>
        <v>0.11499999999999844</v>
      </c>
      <c r="AD347" s="206">
        <f t="shared" si="186"/>
        <v>0.82378223495700886</v>
      </c>
      <c r="AE347" s="205">
        <v>0</v>
      </c>
      <c r="AF347" s="207">
        <f>IF(D347 = D804,1,_xll.BDP(K347,$AF$10)*L347)</f>
        <v>1</v>
      </c>
      <c r="AG347" s="160">
        <f>AC347*AE347*V347/AF347 / AI740</f>
        <v>0</v>
      </c>
      <c r="AH347" s="160">
        <f>AC347*AE347*V347/AF347 / AI804</f>
        <v>0</v>
      </c>
      <c r="AI347" s="171"/>
      <c r="AJ347" s="162"/>
      <c r="AK347" s="144"/>
    </row>
    <row r="348" spans="1:37" s="40" customFormat="1" ht="12" customHeight="1" x14ac:dyDescent="0.2">
      <c r="A348" s="17"/>
      <c r="B348" s="48">
        <v>3959</v>
      </c>
      <c r="C348" s="195" t="s">
        <v>700</v>
      </c>
      <c r="D348" s="17" t="str">
        <f>_xll.BDP(C348,$D$10)</f>
        <v>EUR</v>
      </c>
      <c r="E348" s="17" t="s">
        <v>718</v>
      </c>
      <c r="F348" s="198">
        <f>_xll.BDP(C348,$F$10)</f>
        <v>7.8330000000000002</v>
      </c>
      <c r="G348" s="198">
        <f>_xll.BDP(C348,$G$10)</f>
        <v>7.7869999999999999</v>
      </c>
      <c r="H348" s="199">
        <f t="shared" si="176"/>
        <v>-4.6000000000000263E-2</v>
      </c>
      <c r="I348" s="200">
        <f t="shared" si="177"/>
        <v>-0.58725903229925014</v>
      </c>
      <c r="J348" s="26">
        <v>0</v>
      </c>
      <c r="K348" s="48" t="str">
        <f>CONCATENATE(D804,D348, " Curncy")</f>
        <v>EUREUR Curncy</v>
      </c>
      <c r="L348" s="48">
        <f>IF(D348 = D804,1,_xll.BDP(K348,$L$10))</f>
        <v>1</v>
      </c>
      <c r="M348" s="201">
        <f>IF(D348 = D804,1,_xll.BDP(K348,$M$10)*L348)</f>
        <v>1</v>
      </c>
      <c r="N348" s="265">
        <f t="shared" si="178"/>
        <v>0</v>
      </c>
      <c r="O348" s="133">
        <f>N348 / AA740</f>
        <v>0</v>
      </c>
      <c r="P348" s="275">
        <f>N348 / AA804</f>
        <v>0</v>
      </c>
      <c r="Q348" s="209">
        <f t="shared" si="179"/>
        <v>0</v>
      </c>
      <c r="R348" s="10">
        <f>Q348 / AA740*100</f>
        <v>0</v>
      </c>
      <c r="S348" s="10">
        <f>Q348 / AA804*100</f>
        <v>0</v>
      </c>
      <c r="T348" s="288">
        <f t="shared" si="180"/>
        <v>0</v>
      </c>
      <c r="U348" s="127">
        <f t="shared" si="181"/>
        <v>0</v>
      </c>
      <c r="V348" s="33">
        <f t="shared" si="182"/>
        <v>1</v>
      </c>
      <c r="W348" s="17">
        <v>0</v>
      </c>
      <c r="X348" s="17">
        <v>1</v>
      </c>
      <c r="Y348" s="211">
        <f t="shared" si="183"/>
        <v>0</v>
      </c>
      <c r="Z348" s="211">
        <f t="shared" si="184"/>
        <v>0</v>
      </c>
      <c r="AA348" s="204"/>
      <c r="AB348" s="205">
        <f>_xll.BDH(C348,$AB$10,$D$1,$D$1)</f>
        <v>8.0649999999999995</v>
      </c>
      <c r="AC348" s="205">
        <f t="shared" si="185"/>
        <v>-0.23199999999999932</v>
      </c>
      <c r="AD348" s="206">
        <f t="shared" si="186"/>
        <v>-2.8766274023558505</v>
      </c>
      <c r="AE348" s="205">
        <v>0</v>
      </c>
      <c r="AF348" s="207">
        <f>IF(D348 = D804,1,_xll.BDP(K348,$AF$10)*L348)</f>
        <v>1</v>
      </c>
      <c r="AG348" s="160">
        <f>AC348*AE348*V348/AF348 / AI740</f>
        <v>0</v>
      </c>
      <c r="AH348" s="160">
        <f>AC348*AE348*V348/AF348 / AI804</f>
        <v>0</v>
      </c>
      <c r="AI348" s="171"/>
      <c r="AJ348" s="162"/>
      <c r="AK348" s="144"/>
    </row>
    <row r="349" spans="1:37" s="40" customFormat="1" ht="12" customHeight="1" x14ac:dyDescent="0.2">
      <c r="A349" s="219" t="s">
        <v>701</v>
      </c>
      <c r="B349" s="220"/>
      <c r="C349" s="221"/>
      <c r="D349" s="219"/>
      <c r="E349" s="221" t="s">
        <v>702</v>
      </c>
      <c r="F349" s="222"/>
      <c r="G349" s="222"/>
      <c r="H349" s="223"/>
      <c r="I349" s="224"/>
      <c r="J349" s="225"/>
      <c r="K349" s="220"/>
      <c r="L349" s="220"/>
      <c r="M349" s="226"/>
      <c r="N349" s="267">
        <f t="shared" ref="N349:U349" si="187" xml:space="preserve"> SUM(N334:N348)</f>
        <v>0</v>
      </c>
      <c r="O349" s="227">
        <f t="shared" si="187"/>
        <v>0</v>
      </c>
      <c r="P349" s="276">
        <f t="shared" si="187"/>
        <v>0</v>
      </c>
      <c r="Q349" s="233">
        <f t="shared" si="187"/>
        <v>0</v>
      </c>
      <c r="R349" s="38">
        <f t="shared" si="187"/>
        <v>0</v>
      </c>
      <c r="S349" s="234">
        <f t="shared" si="187"/>
        <v>0</v>
      </c>
      <c r="T349" s="289">
        <f t="shared" si="187"/>
        <v>0</v>
      </c>
      <c r="U349" s="128">
        <f t="shared" si="187"/>
        <v>0</v>
      </c>
      <c r="V349" s="228"/>
      <c r="W349" s="219"/>
      <c r="X349" s="219"/>
      <c r="Y349" s="239">
        <f xml:space="preserve"> SUM(Y334:Y348)</f>
        <v>0</v>
      </c>
      <c r="Z349" s="239">
        <f xml:space="preserve"> SUM(Z334:Z348)</f>
        <v>0</v>
      </c>
      <c r="AA349" s="229"/>
      <c r="AB349" s="230"/>
      <c r="AC349" s="230"/>
      <c r="AD349" s="231"/>
      <c r="AE349" s="230"/>
      <c r="AF349" s="232"/>
      <c r="AG349" s="236">
        <f xml:space="preserve"> SUM(AG334:AG348)</f>
        <v>0</v>
      </c>
      <c r="AH349" s="236">
        <f xml:space="preserve"> SUM(AH334:AH348)</f>
        <v>0</v>
      </c>
      <c r="AI349" s="181"/>
      <c r="AJ349" s="162"/>
      <c r="AK349" s="144"/>
    </row>
    <row r="350" spans="1:37" s="40" customFormat="1" x14ac:dyDescent="0.2">
      <c r="B350" s="45"/>
      <c r="C350" s="116"/>
      <c r="F350" s="61"/>
      <c r="G350" s="61"/>
      <c r="H350" s="62"/>
      <c r="I350" s="69"/>
      <c r="J350" s="23"/>
      <c r="K350" s="45"/>
      <c r="L350" s="45"/>
      <c r="M350" s="63"/>
      <c r="N350" s="265"/>
      <c r="O350" s="133"/>
      <c r="P350" s="275"/>
      <c r="Q350" s="64"/>
      <c r="R350" s="73"/>
      <c r="S350" s="73"/>
      <c r="T350" s="288"/>
      <c r="U350" s="127"/>
      <c r="V350" s="30"/>
      <c r="Y350" s="119"/>
      <c r="Z350" s="119"/>
      <c r="AA350" s="168"/>
      <c r="AB350" s="150"/>
      <c r="AC350" s="148"/>
      <c r="AD350" s="137"/>
      <c r="AE350" s="136"/>
      <c r="AF350" s="138"/>
      <c r="AG350" s="160"/>
      <c r="AH350" s="160"/>
      <c r="AI350" s="171"/>
      <c r="AJ350" s="162"/>
      <c r="AK350" s="144"/>
    </row>
    <row r="351" spans="1:37" s="40" customFormat="1" ht="12" customHeight="1" x14ac:dyDescent="0.2">
      <c r="B351" s="45">
        <v>1496</v>
      </c>
      <c r="C351" s="116" t="s">
        <v>940</v>
      </c>
      <c r="D351" s="40" t="str">
        <f>_xll.BDP(C351,$D$10)</f>
        <v>SEK</v>
      </c>
      <c r="E351" s="40" t="s">
        <v>972</v>
      </c>
      <c r="F351" s="61">
        <f>_xll.BDP(C351,$F$10)</f>
        <v>175.15</v>
      </c>
      <c r="G351" s="61">
        <f>_xll.BDP(C351,$G$10)</f>
        <v>174.2</v>
      </c>
      <c r="H351" s="62">
        <f t="shared" ref="H351:H369" si="188">IF(OR(G351="#N/A N/A",F351="#N/A N/A"),0,  G351 - F351)</f>
        <v>-0.95000000000001705</v>
      </c>
      <c r="I351" s="69">
        <f t="shared" ref="I351:I369" si="189">IF(OR(F351=0,F351="#N/A N/A"),0,H351 / F351*100)</f>
        <v>-0.54239223522695801</v>
      </c>
      <c r="J351" s="23">
        <v>0</v>
      </c>
      <c r="K351" s="45" t="str">
        <f>CONCATENATE(D804,D351, " Curncy")</f>
        <v>EURSEK Curncy</v>
      </c>
      <c r="L351" s="45">
        <f>IF(D351 = D804,1,_xll.BDP(K351,$L$10))</f>
        <v>1</v>
      </c>
      <c r="M351" s="63">
        <f>IF(D351 = D804,1,_xll.BDP(K351,$M$10)*L351)</f>
        <v>10.1876</v>
      </c>
      <c r="N351" s="265">
        <f t="shared" ref="N351:N369" si="190">H351*J351*V351/M351</f>
        <v>0</v>
      </c>
      <c r="O351" s="133">
        <f>N351 / AA740</f>
        <v>0</v>
      </c>
      <c r="P351" s="275">
        <f>N351 / AA804</f>
        <v>0</v>
      </c>
      <c r="Q351" s="64">
        <f t="shared" ref="Q351:Q369" si="191">G351*J351*V351/M351</f>
        <v>0</v>
      </c>
      <c r="R351" s="10">
        <f>Q351 / AA740*100</f>
        <v>0</v>
      </c>
      <c r="S351" s="10">
        <f>Q351 / AA804*100</f>
        <v>0</v>
      </c>
      <c r="T351" s="288">
        <f t="shared" ref="T351:T369" si="192">IF(R351&lt;0,R351,0)</f>
        <v>0</v>
      </c>
      <c r="U351" s="127">
        <f t="shared" ref="U351:U369" si="193">IF(R351&gt;0,R351,0)</f>
        <v>0</v>
      </c>
      <c r="V351" s="30">
        <f t="shared" ref="V351:V369" si="194">IF(EXACT(D351,UPPER(D351)),1,0.01)/X351</f>
        <v>1</v>
      </c>
      <c r="W351" s="40">
        <v>0</v>
      </c>
      <c r="X351" s="40">
        <v>1</v>
      </c>
      <c r="Y351" s="119">
        <f t="shared" ref="Y351:Y369" si="195">IF(AND(R351&lt;0,O351&gt;0),O351,0)</f>
        <v>0</v>
      </c>
      <c r="Z351" s="119">
        <f t="shared" ref="Z351:Z369" si="196">IF(AND(R351&gt;0,O351&gt;0),O351,0)</f>
        <v>0</v>
      </c>
      <c r="AA351" s="168"/>
      <c r="AB351" s="150">
        <f>_xll.BDH(C351,$AB$10,$D$1,$D$1)</f>
        <v>185.5</v>
      </c>
      <c r="AC351" s="148">
        <f t="shared" ref="AC351:AC369" si="197">IF(OR(F351="#N/A N/A",AB351="#N/A N/A"),0,  F351 - AB351)</f>
        <v>-10.349999999999994</v>
      </c>
      <c r="AD351" s="137">
        <f t="shared" ref="AD351:AD369" si="198">IF(OR(AB351=0,AB351="#N/A N/A"),0,AC351 / AB351*100)</f>
        <v>-5.5795148247978403</v>
      </c>
      <c r="AE351" s="136">
        <v>0</v>
      </c>
      <c r="AF351" s="138">
        <f>IF(D351 = D804,1,_xll.BDP(K351,$AF$10)*L351)</f>
        <v>10.151300000000001</v>
      </c>
      <c r="AG351" s="160">
        <f>AC351*AE351*V351/AF351 / AI740</f>
        <v>0</v>
      </c>
      <c r="AH351" s="160">
        <f>AC351*AE351*V351/AF351 / AI804</f>
        <v>0</v>
      </c>
      <c r="AI351" s="171"/>
      <c r="AJ351" s="162"/>
      <c r="AK351" s="144"/>
    </row>
    <row r="352" spans="1:37" s="40" customFormat="1" ht="12" customHeight="1" x14ac:dyDescent="0.2">
      <c r="B352" s="45">
        <v>8397</v>
      </c>
      <c r="C352" s="116" t="s">
        <v>941</v>
      </c>
      <c r="D352" s="40" t="str">
        <f>_xll.BDP(C352,$D$10)</f>
        <v>SEK</v>
      </c>
      <c r="E352" s="40" t="s">
        <v>973</v>
      </c>
      <c r="F352" s="61">
        <f>_xll.BDP(C352,$F$10)</f>
        <v>1223</v>
      </c>
      <c r="G352" s="61">
        <f>_xll.BDP(C352,$G$10)</f>
        <v>1211</v>
      </c>
      <c r="H352" s="62">
        <f t="shared" si="188"/>
        <v>-12</v>
      </c>
      <c r="I352" s="69">
        <f t="shared" si="189"/>
        <v>-0.98119378577269012</v>
      </c>
      <c r="J352" s="23">
        <v>0</v>
      </c>
      <c r="K352" s="45" t="str">
        <f>CONCATENATE(D804,D352, " Curncy")</f>
        <v>EURSEK Curncy</v>
      </c>
      <c r="L352" s="45">
        <f>IF(D352 = D804,1,_xll.BDP(K352,$L$10))</f>
        <v>1</v>
      </c>
      <c r="M352" s="63">
        <f>IF(D352 = D804,1,_xll.BDP(K352,$M$10)*L352)</f>
        <v>10.1876</v>
      </c>
      <c r="N352" s="265">
        <f t="shared" si="190"/>
        <v>0</v>
      </c>
      <c r="O352" s="133">
        <f>N352 / AA740</f>
        <v>0</v>
      </c>
      <c r="P352" s="275">
        <f>N352 / AA804</f>
        <v>0</v>
      </c>
      <c r="Q352" s="64">
        <f t="shared" si="191"/>
        <v>0</v>
      </c>
      <c r="R352" s="10">
        <f>Q352 / AA740*100</f>
        <v>0</v>
      </c>
      <c r="S352" s="10">
        <f>Q352 / AA804*100</f>
        <v>0</v>
      </c>
      <c r="T352" s="288">
        <f t="shared" si="192"/>
        <v>0</v>
      </c>
      <c r="U352" s="127">
        <f t="shared" si="193"/>
        <v>0</v>
      </c>
      <c r="V352" s="30">
        <f t="shared" si="194"/>
        <v>1</v>
      </c>
      <c r="W352" s="40">
        <v>0</v>
      </c>
      <c r="X352" s="40">
        <v>1</v>
      </c>
      <c r="Y352" s="119">
        <f t="shared" si="195"/>
        <v>0</v>
      </c>
      <c r="Z352" s="119">
        <f t="shared" si="196"/>
        <v>0</v>
      </c>
      <c r="AA352" s="168"/>
      <c r="AB352" s="150">
        <f>_xll.BDH(C352,$AB$10,$D$1,$D$1)</f>
        <v>1239.5</v>
      </c>
      <c r="AC352" s="148">
        <f t="shared" si="197"/>
        <v>-16.5</v>
      </c>
      <c r="AD352" s="137">
        <f t="shared" si="198"/>
        <v>-1.3311819281968535</v>
      </c>
      <c r="AE352" s="136">
        <v>0</v>
      </c>
      <c r="AF352" s="138">
        <f>IF(D352 = D804,1,_xll.BDP(K352,$AF$10)*L352)</f>
        <v>10.151300000000001</v>
      </c>
      <c r="AG352" s="160">
        <f>AC352*AE352*V352/AF352 / AI740</f>
        <v>0</v>
      </c>
      <c r="AH352" s="160">
        <f>AC352*AE352*V352/AF352 / AI804</f>
        <v>0</v>
      </c>
      <c r="AI352" s="171"/>
      <c r="AJ352" s="162"/>
      <c r="AK352" s="144"/>
    </row>
    <row r="353" spans="2:37" s="40" customFormat="1" x14ac:dyDescent="0.2">
      <c r="B353" s="45">
        <v>21323</v>
      </c>
      <c r="C353" s="116" t="s">
        <v>146</v>
      </c>
      <c r="D353" s="40" t="str">
        <f>_xll.BDP(C353,$D$10)</f>
        <v>SEK</v>
      </c>
      <c r="E353" s="40" t="s">
        <v>400</v>
      </c>
      <c r="F353" s="61">
        <f>_xll.BDP(C353,$F$10)</f>
        <v>31.5</v>
      </c>
      <c r="G353" s="61">
        <f>_xll.BDP(C353,$G$10)</f>
        <v>31.88</v>
      </c>
      <c r="H353" s="62">
        <f t="shared" si="188"/>
        <v>0.37999999999999901</v>
      </c>
      <c r="I353" s="69">
        <f t="shared" si="189"/>
        <v>1.2063492063492032</v>
      </c>
      <c r="J353" s="23">
        <v>110000</v>
      </c>
      <c r="K353" s="45" t="str">
        <f>CONCATENATE(D804,D353, " Curncy")</f>
        <v>EURSEK Curncy</v>
      </c>
      <c r="L353" s="45">
        <f>IF(D353 = D804,1,_xll.BDP(K353,$L$10))</f>
        <v>1</v>
      </c>
      <c r="M353" s="63">
        <f>IF(D353 = D804,1,_xll.BDP(K353,$M$10)*L353)</f>
        <v>10.1876</v>
      </c>
      <c r="N353" s="265">
        <f t="shared" si="190"/>
        <v>4103.0272095488526</v>
      </c>
      <c r="O353" s="133">
        <f>N353 / AA740</f>
        <v>2.6496045683493367E-5</v>
      </c>
      <c r="P353" s="275">
        <f>N353 / AA804</f>
        <v>2.4383765000362706E-5</v>
      </c>
      <c r="Q353" s="64">
        <f t="shared" si="191"/>
        <v>344222.3880010994</v>
      </c>
      <c r="R353" s="10">
        <f>Q353 / AA740*100</f>
        <v>0.22228787799730812</v>
      </c>
      <c r="S353" s="10">
        <f>Q353 / AA804*100</f>
        <v>0.20456695479251713</v>
      </c>
      <c r="T353" s="288">
        <f t="shared" si="192"/>
        <v>0</v>
      </c>
      <c r="U353" s="127">
        <f t="shared" si="193"/>
        <v>0.22228787799730812</v>
      </c>
      <c r="V353" s="30">
        <f t="shared" si="194"/>
        <v>1</v>
      </c>
      <c r="W353" s="40">
        <v>0</v>
      </c>
      <c r="X353" s="40">
        <v>1</v>
      </c>
      <c r="Y353" s="119">
        <f t="shared" si="195"/>
        <v>0</v>
      </c>
      <c r="Z353" s="119">
        <f t="shared" si="196"/>
        <v>2.6496045683493367E-5</v>
      </c>
      <c r="AA353" s="168"/>
      <c r="AB353" s="150">
        <f>_xll.BDH(C353,$AB$10,$D$1,$D$1)</f>
        <v>32.82</v>
      </c>
      <c r="AC353" s="148">
        <f t="shared" si="197"/>
        <v>-1.3200000000000003</v>
      </c>
      <c r="AD353" s="137">
        <f t="shared" si="198"/>
        <v>-4.0219378427787946</v>
      </c>
      <c r="AE353" s="136">
        <v>110000</v>
      </c>
      <c r="AF353" s="138">
        <f>IF(D353 = D804,1,_xll.BDP(K353,$AF$10)*L353)</f>
        <v>10.151300000000001</v>
      </c>
      <c r="AG353" s="160">
        <f>AC353*AE353*V353/AF353 / AI740</f>
        <v>-9.2594320025259983E-5</v>
      </c>
      <c r="AH353" s="160">
        <f>AC353*AE353*V353/AF353 / AI804</f>
        <v>-8.51839869153153E-5</v>
      </c>
      <c r="AI353" s="171"/>
      <c r="AJ353" s="162"/>
      <c r="AK353" s="144"/>
    </row>
    <row r="354" spans="2:37" s="40" customFormat="1" ht="12" customHeight="1" x14ac:dyDescent="0.2">
      <c r="B354" s="45">
        <v>2289</v>
      </c>
      <c r="C354" s="116" t="s">
        <v>942</v>
      </c>
      <c r="D354" s="40" t="str">
        <f>_xll.BDP(C354,$D$10)</f>
        <v>SEK</v>
      </c>
      <c r="E354" s="40" t="s">
        <v>974</v>
      </c>
      <c r="F354" s="61">
        <f>_xll.BDP(C354,$F$10)</f>
        <v>265.10000000000002</v>
      </c>
      <c r="G354" s="61">
        <f>_xll.BDP(C354,$G$10)</f>
        <v>266.8</v>
      </c>
      <c r="H354" s="62">
        <f t="shared" si="188"/>
        <v>1.6999999999999886</v>
      </c>
      <c r="I354" s="69">
        <f t="shared" si="189"/>
        <v>0.64126744624669507</v>
      </c>
      <c r="J354" s="23">
        <v>0</v>
      </c>
      <c r="K354" s="45" t="str">
        <f>CONCATENATE(D804,D354, " Curncy")</f>
        <v>EURSEK Curncy</v>
      </c>
      <c r="L354" s="45">
        <f>IF(D354 = D804,1,_xll.BDP(K354,$L$10))</f>
        <v>1</v>
      </c>
      <c r="M354" s="63">
        <f>IF(D354 = D804,1,_xll.BDP(K354,$M$10)*L354)</f>
        <v>10.1876</v>
      </c>
      <c r="N354" s="265">
        <f t="shared" si="190"/>
        <v>0</v>
      </c>
      <c r="O354" s="133">
        <f>N354 / AA740</f>
        <v>0</v>
      </c>
      <c r="P354" s="275">
        <f>N354 / AA804</f>
        <v>0</v>
      </c>
      <c r="Q354" s="64">
        <f t="shared" si="191"/>
        <v>0</v>
      </c>
      <c r="R354" s="10">
        <f>Q354 / AA740*100</f>
        <v>0</v>
      </c>
      <c r="S354" s="10">
        <f>Q354 / AA804*100</f>
        <v>0</v>
      </c>
      <c r="T354" s="288">
        <f t="shared" si="192"/>
        <v>0</v>
      </c>
      <c r="U354" s="127">
        <f t="shared" si="193"/>
        <v>0</v>
      </c>
      <c r="V354" s="30">
        <f t="shared" si="194"/>
        <v>1</v>
      </c>
      <c r="W354" s="40">
        <v>0</v>
      </c>
      <c r="X354" s="40">
        <v>1</v>
      </c>
      <c r="Y354" s="119">
        <f t="shared" si="195"/>
        <v>0</v>
      </c>
      <c r="Z354" s="119">
        <f t="shared" si="196"/>
        <v>0</v>
      </c>
      <c r="AA354" s="168"/>
      <c r="AB354" s="150">
        <f>_xll.BDH(C354,$AB$10,$D$1,$D$1)</f>
        <v>267.3</v>
      </c>
      <c r="AC354" s="148">
        <f t="shared" si="197"/>
        <v>-2.1999999999999886</v>
      </c>
      <c r="AD354" s="137">
        <f t="shared" si="198"/>
        <v>-0.82304526748970763</v>
      </c>
      <c r="AE354" s="136">
        <v>0</v>
      </c>
      <c r="AF354" s="138">
        <f>IF(D354 = D804,1,_xll.BDP(K354,$AF$10)*L354)</f>
        <v>10.151300000000001</v>
      </c>
      <c r="AG354" s="160">
        <f>AC354*AE354*V354/AF354 / AI740</f>
        <v>0</v>
      </c>
      <c r="AH354" s="160">
        <f>AC354*AE354*V354/AF354 / AI804</f>
        <v>0</v>
      </c>
      <c r="AI354" s="171"/>
      <c r="AJ354" s="162"/>
      <c r="AK354" s="144"/>
    </row>
    <row r="355" spans="2:37" s="40" customFormat="1" ht="12" customHeight="1" x14ac:dyDescent="0.2">
      <c r="B355" s="45">
        <v>17998</v>
      </c>
      <c r="C355" s="116" t="s">
        <v>943</v>
      </c>
      <c r="D355" s="40" t="str">
        <f>_xll.BDP(C355,$D$10)</f>
        <v>SEK</v>
      </c>
      <c r="E355" s="40" t="s">
        <v>975</v>
      </c>
      <c r="F355" s="61">
        <f>_xll.BDP(C355,$F$10)</f>
        <v>84.54</v>
      </c>
      <c r="G355" s="61">
        <f>_xll.BDP(C355,$G$10)</f>
        <v>84.24</v>
      </c>
      <c r="H355" s="62">
        <f t="shared" si="188"/>
        <v>-0.30000000000001137</v>
      </c>
      <c r="I355" s="69">
        <f t="shared" si="189"/>
        <v>-0.35486160397446337</v>
      </c>
      <c r="J355" s="23">
        <v>0</v>
      </c>
      <c r="K355" s="45" t="str">
        <f>CONCATENATE(D804,D355, " Curncy")</f>
        <v>EURSEK Curncy</v>
      </c>
      <c r="L355" s="45">
        <f>IF(D355 = D804,1,_xll.BDP(K355,$L$10))</f>
        <v>1</v>
      </c>
      <c r="M355" s="63">
        <f>IF(D355 = D804,1,_xll.BDP(K355,$M$10)*L355)</f>
        <v>10.1876</v>
      </c>
      <c r="N355" s="265">
        <f t="shared" si="190"/>
        <v>0</v>
      </c>
      <c r="O355" s="133">
        <f>N355 / AA740</f>
        <v>0</v>
      </c>
      <c r="P355" s="275">
        <f>N355 / AA804</f>
        <v>0</v>
      </c>
      <c r="Q355" s="64">
        <f t="shared" si="191"/>
        <v>0</v>
      </c>
      <c r="R355" s="10">
        <f>Q355 / AA740*100</f>
        <v>0</v>
      </c>
      <c r="S355" s="10">
        <f>Q355 / AA804*100</f>
        <v>0</v>
      </c>
      <c r="T355" s="288">
        <f t="shared" si="192"/>
        <v>0</v>
      </c>
      <c r="U355" s="127">
        <f t="shared" si="193"/>
        <v>0</v>
      </c>
      <c r="V355" s="30">
        <f t="shared" si="194"/>
        <v>1</v>
      </c>
      <c r="W355" s="40">
        <v>0</v>
      </c>
      <c r="X355" s="40">
        <v>1</v>
      </c>
      <c r="Y355" s="119">
        <f t="shared" si="195"/>
        <v>0</v>
      </c>
      <c r="Z355" s="119">
        <f t="shared" si="196"/>
        <v>0</v>
      </c>
      <c r="AA355" s="168"/>
      <c r="AB355" s="150">
        <f>_xll.BDH(C355,$AB$10,$D$1,$D$1)</f>
        <v>88.38</v>
      </c>
      <c r="AC355" s="148">
        <f t="shared" si="197"/>
        <v>-3.8399999999999892</v>
      </c>
      <c r="AD355" s="137">
        <f t="shared" si="198"/>
        <v>-4.3448744059741902</v>
      </c>
      <c r="AE355" s="136">
        <v>0</v>
      </c>
      <c r="AF355" s="138">
        <f>IF(D355 = D804,1,_xll.BDP(K355,$AF$10)*L355)</f>
        <v>10.151300000000001</v>
      </c>
      <c r="AG355" s="160">
        <f>AC355*AE355*V355/AF355 / AI740</f>
        <v>0</v>
      </c>
      <c r="AH355" s="160">
        <f>AC355*AE355*V355/AF355 / AI804</f>
        <v>0</v>
      </c>
      <c r="AI355" s="171"/>
      <c r="AJ355" s="162"/>
      <c r="AK355" s="144"/>
    </row>
    <row r="356" spans="2:37" s="40" customFormat="1" ht="12" customHeight="1" x14ac:dyDescent="0.2">
      <c r="B356" s="45">
        <v>6927</v>
      </c>
      <c r="C356" s="116" t="s">
        <v>944</v>
      </c>
      <c r="D356" s="40" t="str">
        <f>_xll.BDP(C356,$D$10)</f>
        <v>SEK</v>
      </c>
      <c r="E356" s="40" t="s">
        <v>976</v>
      </c>
      <c r="F356" s="61">
        <f>_xll.BDP(C356,$F$10)</f>
        <v>5.9799999999999999E-2</v>
      </c>
      <c r="G356" s="61">
        <f>_xll.BDP(C356,$G$10)</f>
        <v>5.9799999999999999E-2</v>
      </c>
      <c r="H356" s="62">
        <f t="shared" si="188"/>
        <v>0</v>
      </c>
      <c r="I356" s="69">
        <f t="shared" si="189"/>
        <v>0</v>
      </c>
      <c r="J356" s="23">
        <v>0</v>
      </c>
      <c r="K356" s="45" t="str">
        <f>CONCATENATE(D804,D356, " Curncy")</f>
        <v>EURSEK Curncy</v>
      </c>
      <c r="L356" s="45">
        <f>IF(D356 = D804,1,_xll.BDP(K356,$L$10))</f>
        <v>1</v>
      </c>
      <c r="M356" s="63">
        <f>IF(D356 = D804,1,_xll.BDP(K356,$M$10)*L356)</f>
        <v>10.1876</v>
      </c>
      <c r="N356" s="265">
        <f t="shared" si="190"/>
        <v>0</v>
      </c>
      <c r="O356" s="133">
        <f>N356 / AA740</f>
        <v>0</v>
      </c>
      <c r="P356" s="275">
        <f>N356 / AA804</f>
        <v>0</v>
      </c>
      <c r="Q356" s="64">
        <f t="shared" si="191"/>
        <v>0</v>
      </c>
      <c r="R356" s="10">
        <f>Q356 / AA740*100</f>
        <v>0</v>
      </c>
      <c r="S356" s="10">
        <f>Q356 / AA804*100</f>
        <v>0</v>
      </c>
      <c r="T356" s="288">
        <f t="shared" si="192"/>
        <v>0</v>
      </c>
      <c r="U356" s="127">
        <f t="shared" si="193"/>
        <v>0</v>
      </c>
      <c r="V356" s="30">
        <f t="shared" si="194"/>
        <v>1</v>
      </c>
      <c r="W356" s="40">
        <v>0</v>
      </c>
      <c r="X356" s="40">
        <v>1</v>
      </c>
      <c r="Y356" s="119">
        <f t="shared" si="195"/>
        <v>0</v>
      </c>
      <c r="Z356" s="119">
        <f t="shared" si="196"/>
        <v>0</v>
      </c>
      <c r="AA356" s="168"/>
      <c r="AB356" s="150">
        <f>_xll.BDH(C356,$AB$10,$D$1,$D$1)</f>
        <v>5.0999999999999997E-2</v>
      </c>
      <c r="AC356" s="148">
        <f t="shared" si="197"/>
        <v>8.8000000000000023E-3</v>
      </c>
      <c r="AD356" s="137">
        <f t="shared" si="198"/>
        <v>17.25490196078432</v>
      </c>
      <c r="AE356" s="136">
        <v>0</v>
      </c>
      <c r="AF356" s="138">
        <f>IF(D356 = D804,1,_xll.BDP(K356,$AF$10)*L356)</f>
        <v>10.151300000000001</v>
      </c>
      <c r="AG356" s="160">
        <f>AC356*AE356*V356/AF356 / AI740</f>
        <v>0</v>
      </c>
      <c r="AH356" s="160">
        <f>AC356*AE356*V356/AF356 / AI804</f>
        <v>0</v>
      </c>
      <c r="AI356" s="171"/>
      <c r="AJ356" s="162"/>
      <c r="AK356" s="144"/>
    </row>
    <row r="357" spans="2:37" s="40" customFormat="1" x14ac:dyDescent="0.2">
      <c r="B357" s="45">
        <v>7235</v>
      </c>
      <c r="C357" s="116" t="s">
        <v>145</v>
      </c>
      <c r="D357" s="40" t="str">
        <f>_xll.BDP(C357,$D$10)</f>
        <v>SEK</v>
      </c>
      <c r="E357" s="40" t="s">
        <v>399</v>
      </c>
      <c r="F357" s="61">
        <f>_xll.BDP(C357,$F$10)</f>
        <v>93.58</v>
      </c>
      <c r="G357" s="61">
        <f>_xll.BDP(C357,$G$10)</f>
        <v>93.2</v>
      </c>
      <c r="H357" s="62">
        <f t="shared" si="188"/>
        <v>-0.37999999999999545</v>
      </c>
      <c r="I357" s="69">
        <f t="shared" si="189"/>
        <v>-0.40606967300704799</v>
      </c>
      <c r="J357" s="23">
        <v>-68000</v>
      </c>
      <c r="K357" s="45" t="str">
        <f>CONCATENATE(D804,D357, " Curncy")</f>
        <v>EURSEK Curncy</v>
      </c>
      <c r="L357" s="45">
        <f>IF(D357 = D804,1,_xll.BDP(K357,$L$10))</f>
        <v>1</v>
      </c>
      <c r="M357" s="63">
        <f>IF(D357 = D804,1,_xll.BDP(K357,$M$10)*L357)</f>
        <v>10.1876</v>
      </c>
      <c r="N357" s="265">
        <f t="shared" si="190"/>
        <v>2536.4168204483581</v>
      </c>
      <c r="O357" s="133">
        <f>N357 / AA740</f>
        <v>1.6379373695250295E-5</v>
      </c>
      <c r="P357" s="275">
        <f>N357 / AA804</f>
        <v>1.507360018204226E-5</v>
      </c>
      <c r="Q357" s="64">
        <f t="shared" si="191"/>
        <v>-622089.59912049945</v>
      </c>
      <c r="R357" s="10">
        <f>Q357 / AA740*100</f>
        <v>-0.40172569168351202</v>
      </c>
      <c r="S357" s="10">
        <f>Q357 / AA804*100</f>
        <v>-0.36969987814904093</v>
      </c>
      <c r="T357" s="288">
        <f t="shared" si="192"/>
        <v>-0.40172569168351202</v>
      </c>
      <c r="U357" s="127">
        <f t="shared" si="193"/>
        <v>0</v>
      </c>
      <c r="V357" s="30">
        <f t="shared" si="194"/>
        <v>1</v>
      </c>
      <c r="W357" s="40">
        <v>0</v>
      </c>
      <c r="X357" s="40">
        <v>1</v>
      </c>
      <c r="Y357" s="119">
        <f t="shared" si="195"/>
        <v>1.6379373695250295E-5</v>
      </c>
      <c r="Z357" s="119">
        <f t="shared" si="196"/>
        <v>0</v>
      </c>
      <c r="AA357" s="168"/>
      <c r="AB357" s="150">
        <f>_xll.BDH(C357,$AB$10,$D$1,$D$1)</f>
        <v>108.75</v>
      </c>
      <c r="AC357" s="148">
        <f t="shared" si="197"/>
        <v>-15.170000000000002</v>
      </c>
      <c r="AD357" s="137">
        <f t="shared" si="198"/>
        <v>-13.949425287356323</v>
      </c>
      <c r="AE357" s="136">
        <v>-68000</v>
      </c>
      <c r="AF357" s="138">
        <f>IF(D357 = D804,1,_xll.BDP(K357,$AF$10)*L357)</f>
        <v>10.151300000000001</v>
      </c>
      <c r="AG357" s="160">
        <f>AC357*AE357*V357/AF357 / AI740</f>
        <v>6.5782780141361694E-4</v>
      </c>
      <c r="AH357" s="160">
        <f>AC357*AE357*V357/AF357 / AI804</f>
        <v>6.0518177370773166E-4</v>
      </c>
      <c r="AI357" s="171"/>
      <c r="AJ357" s="162"/>
      <c r="AK357" s="144"/>
    </row>
    <row r="358" spans="2:37" s="40" customFormat="1" ht="12" customHeight="1" x14ac:dyDescent="0.2">
      <c r="B358" s="45">
        <v>1999</v>
      </c>
      <c r="C358" s="116" t="s">
        <v>945</v>
      </c>
      <c r="D358" s="40" t="str">
        <f>_xll.BDP(C358,$D$10)</f>
        <v>SEK</v>
      </c>
      <c r="E358" s="40" t="s">
        <v>977</v>
      </c>
      <c r="F358" s="61">
        <f>_xll.BDP(C358,$F$10)</f>
        <v>126.76</v>
      </c>
      <c r="G358" s="61">
        <f>_xll.BDP(C358,$G$10)</f>
        <v>129.24</v>
      </c>
      <c r="H358" s="62">
        <f t="shared" si="188"/>
        <v>2.480000000000004</v>
      </c>
      <c r="I358" s="69">
        <f t="shared" si="189"/>
        <v>1.9564531397917355</v>
      </c>
      <c r="J358" s="23">
        <v>0</v>
      </c>
      <c r="K358" s="45" t="str">
        <f>CONCATENATE(D804,D358, " Curncy")</f>
        <v>EURSEK Curncy</v>
      </c>
      <c r="L358" s="45">
        <f>IF(D358 = D804,1,_xll.BDP(K358,$L$10))</f>
        <v>1</v>
      </c>
      <c r="M358" s="63">
        <f>IF(D358 = D804,1,_xll.BDP(K358,$M$10)*L358)</f>
        <v>10.1876</v>
      </c>
      <c r="N358" s="265">
        <f t="shared" si="190"/>
        <v>0</v>
      </c>
      <c r="O358" s="133">
        <f>N358 / AA740</f>
        <v>0</v>
      </c>
      <c r="P358" s="275">
        <f>N358 / AA804</f>
        <v>0</v>
      </c>
      <c r="Q358" s="64">
        <f t="shared" si="191"/>
        <v>0</v>
      </c>
      <c r="R358" s="10">
        <f>Q358 / AA740*100</f>
        <v>0</v>
      </c>
      <c r="S358" s="10">
        <f>Q358 / AA804*100</f>
        <v>0</v>
      </c>
      <c r="T358" s="288">
        <f t="shared" si="192"/>
        <v>0</v>
      </c>
      <c r="U358" s="127">
        <f t="shared" si="193"/>
        <v>0</v>
      </c>
      <c r="V358" s="30">
        <f t="shared" si="194"/>
        <v>1</v>
      </c>
      <c r="W358" s="40">
        <v>0</v>
      </c>
      <c r="X358" s="40">
        <v>1</v>
      </c>
      <c r="Y358" s="119">
        <f t="shared" si="195"/>
        <v>0</v>
      </c>
      <c r="Z358" s="119">
        <f t="shared" si="196"/>
        <v>0</v>
      </c>
      <c r="AA358" s="168"/>
      <c r="AB358" s="150">
        <f>_xll.BDH(C358,$AB$10,$D$1,$D$1)</f>
        <v>136.97999999999999</v>
      </c>
      <c r="AC358" s="148">
        <f t="shared" si="197"/>
        <v>-10.219999999999985</v>
      </c>
      <c r="AD358" s="137">
        <f t="shared" si="198"/>
        <v>-7.4609432033873446</v>
      </c>
      <c r="AE358" s="136">
        <v>0</v>
      </c>
      <c r="AF358" s="138">
        <f>IF(D358 = D804,1,_xll.BDP(K358,$AF$10)*L358)</f>
        <v>10.151300000000001</v>
      </c>
      <c r="AG358" s="160">
        <f>AC358*AE358*V358/AF358 / AI740</f>
        <v>0</v>
      </c>
      <c r="AH358" s="160">
        <f>AC358*AE358*V358/AF358 / AI804</f>
        <v>0</v>
      </c>
      <c r="AI358" s="171"/>
      <c r="AJ358" s="162"/>
      <c r="AK358" s="144"/>
    </row>
    <row r="359" spans="2:37" s="40" customFormat="1" ht="12" customHeight="1" x14ac:dyDescent="0.2">
      <c r="B359" s="45">
        <v>3244</v>
      </c>
      <c r="C359" s="116" t="s">
        <v>144</v>
      </c>
      <c r="D359" s="40" t="str">
        <f>_xll.BDP(C359,$D$10)</f>
        <v>SEK</v>
      </c>
      <c r="E359" s="40" t="s">
        <v>349</v>
      </c>
      <c r="F359" s="61">
        <f>_xll.BDP(C359,$F$10)</f>
        <v>482.9</v>
      </c>
      <c r="G359" s="61">
        <f>_xll.BDP(C359,$G$10)</f>
        <v>480.3</v>
      </c>
      <c r="H359" s="62">
        <f t="shared" si="188"/>
        <v>-2.5999999999999659</v>
      </c>
      <c r="I359" s="69">
        <f t="shared" si="189"/>
        <v>-0.53841375025884575</v>
      </c>
      <c r="J359" s="23">
        <v>0</v>
      </c>
      <c r="K359" s="45" t="str">
        <f>CONCATENATE(D804,D359, " Curncy")</f>
        <v>EURSEK Curncy</v>
      </c>
      <c r="L359" s="45">
        <f>IF(D359 = D804,1,_xll.BDP(K359,$L$10))</f>
        <v>1</v>
      </c>
      <c r="M359" s="63">
        <f>IF(D359 = D804,1,_xll.BDP(K359,$M$10)*L359)</f>
        <v>10.1876</v>
      </c>
      <c r="N359" s="265">
        <f t="shared" si="190"/>
        <v>0</v>
      </c>
      <c r="O359" s="133">
        <f>N359 / AA740</f>
        <v>0</v>
      </c>
      <c r="P359" s="275">
        <f>N359 / AA804</f>
        <v>0</v>
      </c>
      <c r="Q359" s="64">
        <f t="shared" si="191"/>
        <v>0</v>
      </c>
      <c r="R359" s="10">
        <f>Q359 / AA740*100</f>
        <v>0</v>
      </c>
      <c r="S359" s="10">
        <f>Q359 / AA804*100</f>
        <v>0</v>
      </c>
      <c r="T359" s="288">
        <f t="shared" si="192"/>
        <v>0</v>
      </c>
      <c r="U359" s="127">
        <f t="shared" si="193"/>
        <v>0</v>
      </c>
      <c r="V359" s="30">
        <f t="shared" si="194"/>
        <v>1</v>
      </c>
      <c r="W359" s="40">
        <v>0</v>
      </c>
      <c r="X359" s="40">
        <v>1</v>
      </c>
      <c r="Y359" s="119">
        <f t="shared" si="195"/>
        <v>0</v>
      </c>
      <c r="Z359" s="119">
        <f t="shared" si="196"/>
        <v>0</v>
      </c>
      <c r="AA359" s="168"/>
      <c r="AB359" s="150">
        <f>_xll.BDH(C359,$AB$10,$D$1,$D$1)</f>
        <v>494.8</v>
      </c>
      <c r="AC359" s="148">
        <f t="shared" si="197"/>
        <v>-11.900000000000034</v>
      </c>
      <c r="AD359" s="137">
        <f t="shared" si="198"/>
        <v>-2.4050121261115671</v>
      </c>
      <c r="AE359" s="136">
        <v>0</v>
      </c>
      <c r="AF359" s="138">
        <f>IF(D359 = D804,1,_xll.BDP(K359,$AF$10)*L359)</f>
        <v>10.151300000000001</v>
      </c>
      <c r="AG359" s="160">
        <f>AC359*AE359*V359/AF359 / AI740</f>
        <v>0</v>
      </c>
      <c r="AH359" s="160">
        <f>AC359*AE359*V359/AF359 / AI804</f>
        <v>0</v>
      </c>
      <c r="AI359" s="171"/>
      <c r="AJ359" s="162"/>
      <c r="AK359" s="144"/>
    </row>
    <row r="360" spans="2:37" s="40" customFormat="1" ht="12" customHeight="1" x14ac:dyDescent="0.2">
      <c r="B360" s="45">
        <v>6707</v>
      </c>
      <c r="C360" s="116" t="s">
        <v>946</v>
      </c>
      <c r="D360" s="40" t="str">
        <f>_xll.BDP(C360,$D$10)</f>
        <v>SEK</v>
      </c>
      <c r="E360" s="40" t="s">
        <v>978</v>
      </c>
      <c r="F360" s="61">
        <f>_xll.BDP(C360,$F$10)</f>
        <v>206.5</v>
      </c>
      <c r="G360" s="61">
        <f>_xll.BDP(C360,$G$10)</f>
        <v>205.6</v>
      </c>
      <c r="H360" s="62">
        <f t="shared" si="188"/>
        <v>-0.90000000000000568</v>
      </c>
      <c r="I360" s="69">
        <f t="shared" si="189"/>
        <v>-0.43583535108959115</v>
      </c>
      <c r="J360" s="23">
        <v>0</v>
      </c>
      <c r="K360" s="45" t="str">
        <f>CONCATENATE(D804,D360, " Curncy")</f>
        <v>EURSEK Curncy</v>
      </c>
      <c r="L360" s="45">
        <f>IF(D360 = D804,1,_xll.BDP(K360,$L$10))</f>
        <v>1</v>
      </c>
      <c r="M360" s="63">
        <f>IF(D360 = D804,1,_xll.BDP(K360,$M$10)*L360)</f>
        <v>10.1876</v>
      </c>
      <c r="N360" s="265">
        <f t="shared" si="190"/>
        <v>0</v>
      </c>
      <c r="O360" s="133">
        <f>N360 / AA740</f>
        <v>0</v>
      </c>
      <c r="P360" s="275">
        <f>N360 / AA804</f>
        <v>0</v>
      </c>
      <c r="Q360" s="64">
        <f t="shared" si="191"/>
        <v>0</v>
      </c>
      <c r="R360" s="10">
        <f>Q360 / AA740*100</f>
        <v>0</v>
      </c>
      <c r="S360" s="10">
        <f>Q360 / AA804*100</f>
        <v>0</v>
      </c>
      <c r="T360" s="288">
        <f t="shared" si="192"/>
        <v>0</v>
      </c>
      <c r="U360" s="127">
        <f t="shared" si="193"/>
        <v>0</v>
      </c>
      <c r="V360" s="30">
        <f t="shared" si="194"/>
        <v>1</v>
      </c>
      <c r="W360" s="40">
        <v>0</v>
      </c>
      <c r="X360" s="40">
        <v>1</v>
      </c>
      <c r="Y360" s="119">
        <f t="shared" si="195"/>
        <v>0</v>
      </c>
      <c r="Z360" s="119">
        <f t="shared" si="196"/>
        <v>0</v>
      </c>
      <c r="AA360" s="168"/>
      <c r="AB360" s="150">
        <f>_xll.BDH(C360,$AB$10,$D$1,$D$1)</f>
        <v>198</v>
      </c>
      <c r="AC360" s="148">
        <f t="shared" si="197"/>
        <v>8.5</v>
      </c>
      <c r="AD360" s="137">
        <f t="shared" si="198"/>
        <v>4.2929292929292924</v>
      </c>
      <c r="AE360" s="136">
        <v>0</v>
      </c>
      <c r="AF360" s="138">
        <f>IF(D360 = D804,1,_xll.BDP(K360,$AF$10)*L360)</f>
        <v>10.151300000000001</v>
      </c>
      <c r="AG360" s="160">
        <f>AC360*AE360*V360/AF360 / AI740</f>
        <v>0</v>
      </c>
      <c r="AH360" s="160">
        <f>AC360*AE360*V360/AF360 / AI804</f>
        <v>0</v>
      </c>
      <c r="AI360" s="171"/>
      <c r="AJ360" s="162"/>
      <c r="AK360" s="144"/>
    </row>
    <row r="361" spans="2:37" s="40" customFormat="1" ht="12" customHeight="1" x14ac:dyDescent="0.2">
      <c r="B361" s="45">
        <v>3049</v>
      </c>
      <c r="C361" s="116" t="s">
        <v>947</v>
      </c>
      <c r="D361" s="40" t="str">
        <f>_xll.BDP(C361,$D$10)</f>
        <v>SEK</v>
      </c>
      <c r="E361" s="40" t="s">
        <v>979</v>
      </c>
      <c r="F361" s="61">
        <f>_xll.BDP(C361,$F$10)</f>
        <v>86.56</v>
      </c>
      <c r="G361" s="61">
        <f>_xll.BDP(C361,$G$10)</f>
        <v>87.66</v>
      </c>
      <c r="H361" s="62">
        <f t="shared" si="188"/>
        <v>1.0999999999999943</v>
      </c>
      <c r="I361" s="69">
        <f t="shared" si="189"/>
        <v>1.270794824399254</v>
      </c>
      <c r="J361" s="23">
        <v>0</v>
      </c>
      <c r="K361" s="45" t="str">
        <f>CONCATENATE(D804,D361, " Curncy")</f>
        <v>EURSEK Curncy</v>
      </c>
      <c r="L361" s="45">
        <f>IF(D361 = D804,1,_xll.BDP(K361,$L$10))</f>
        <v>1</v>
      </c>
      <c r="M361" s="63">
        <f>IF(D361 = D804,1,_xll.BDP(K361,$M$10)*L361)</f>
        <v>10.1876</v>
      </c>
      <c r="N361" s="265">
        <f t="shared" si="190"/>
        <v>0</v>
      </c>
      <c r="O361" s="133">
        <f>N361 / AA740</f>
        <v>0</v>
      </c>
      <c r="P361" s="275">
        <f>N361 / AA804</f>
        <v>0</v>
      </c>
      <c r="Q361" s="64">
        <f t="shared" si="191"/>
        <v>0</v>
      </c>
      <c r="R361" s="10">
        <f>Q361 / AA740*100</f>
        <v>0</v>
      </c>
      <c r="S361" s="10">
        <f>Q361 / AA804*100</f>
        <v>0</v>
      </c>
      <c r="T361" s="288">
        <f t="shared" si="192"/>
        <v>0</v>
      </c>
      <c r="U361" s="127">
        <f t="shared" si="193"/>
        <v>0</v>
      </c>
      <c r="V361" s="30">
        <f t="shared" si="194"/>
        <v>1</v>
      </c>
      <c r="W361" s="40">
        <v>0</v>
      </c>
      <c r="X361" s="40">
        <v>1</v>
      </c>
      <c r="Y361" s="119">
        <f t="shared" si="195"/>
        <v>0</v>
      </c>
      <c r="Z361" s="119">
        <f t="shared" si="196"/>
        <v>0</v>
      </c>
      <c r="AA361" s="168"/>
      <c r="AB361" s="150">
        <f>_xll.BDH(C361,$AB$10,$D$1,$D$1)</f>
        <v>97.32</v>
      </c>
      <c r="AC361" s="148">
        <f t="shared" si="197"/>
        <v>-10.759999999999991</v>
      </c>
      <c r="AD361" s="137">
        <f t="shared" si="198"/>
        <v>-11.05630908343608</v>
      </c>
      <c r="AE361" s="136">
        <v>0</v>
      </c>
      <c r="AF361" s="138">
        <f>IF(D361 = D804,1,_xll.BDP(K361,$AF$10)*L361)</f>
        <v>10.151300000000001</v>
      </c>
      <c r="AG361" s="160">
        <f>AC361*AE361*V361/AF361 / AI740</f>
        <v>0</v>
      </c>
      <c r="AH361" s="160">
        <f>AC361*AE361*V361/AF361 / AI804</f>
        <v>0</v>
      </c>
      <c r="AI361" s="171"/>
      <c r="AJ361" s="162"/>
      <c r="AK361" s="144"/>
    </row>
    <row r="362" spans="2:37" s="40" customFormat="1" ht="12" customHeight="1" x14ac:dyDescent="0.2">
      <c r="B362" s="45">
        <v>1150</v>
      </c>
      <c r="C362" s="116" t="s">
        <v>948</v>
      </c>
      <c r="D362" s="40" t="str">
        <f>_xll.BDP(C362,$D$10)</f>
        <v>SEK</v>
      </c>
      <c r="E362" s="40" t="s">
        <v>980</v>
      </c>
      <c r="F362" s="61">
        <f>_xll.BDP(C362,$F$10)</f>
        <v>149.25</v>
      </c>
      <c r="G362" s="61">
        <f>_xll.BDP(C362,$G$10)</f>
        <v>148.85</v>
      </c>
      <c r="H362" s="62">
        <f t="shared" si="188"/>
        <v>-0.40000000000000568</v>
      </c>
      <c r="I362" s="69">
        <f t="shared" si="189"/>
        <v>-0.26800670016750799</v>
      </c>
      <c r="J362" s="23">
        <v>0</v>
      </c>
      <c r="K362" s="45" t="str">
        <f>CONCATENATE(D804,D362, " Curncy")</f>
        <v>EURSEK Curncy</v>
      </c>
      <c r="L362" s="45">
        <f>IF(D362 = D804,1,_xll.BDP(K362,$L$10))</f>
        <v>1</v>
      </c>
      <c r="M362" s="63">
        <f>IF(D362 = D804,1,_xll.BDP(K362,$M$10)*L362)</f>
        <v>10.1876</v>
      </c>
      <c r="N362" s="265">
        <f t="shared" si="190"/>
        <v>0</v>
      </c>
      <c r="O362" s="133">
        <f>N362 / AA740</f>
        <v>0</v>
      </c>
      <c r="P362" s="275">
        <f>N362 / AA804</f>
        <v>0</v>
      </c>
      <c r="Q362" s="64">
        <f t="shared" si="191"/>
        <v>0</v>
      </c>
      <c r="R362" s="10">
        <f>Q362 / AA740*100</f>
        <v>0</v>
      </c>
      <c r="S362" s="10">
        <f>Q362 / AA804*100</f>
        <v>0</v>
      </c>
      <c r="T362" s="288">
        <f t="shared" si="192"/>
        <v>0</v>
      </c>
      <c r="U362" s="127">
        <f t="shared" si="193"/>
        <v>0</v>
      </c>
      <c r="V362" s="30">
        <f t="shared" si="194"/>
        <v>1</v>
      </c>
      <c r="W362" s="40">
        <v>0</v>
      </c>
      <c r="X362" s="40">
        <v>1</v>
      </c>
      <c r="Y362" s="119">
        <f t="shared" si="195"/>
        <v>0</v>
      </c>
      <c r="Z362" s="119">
        <f t="shared" si="196"/>
        <v>0</v>
      </c>
      <c r="AA362" s="168"/>
      <c r="AB362" s="150">
        <f>_xll.BDH(C362,$AB$10,$D$1,$D$1)</f>
        <v>149.19999999999999</v>
      </c>
      <c r="AC362" s="148">
        <f t="shared" si="197"/>
        <v>5.0000000000011369E-2</v>
      </c>
      <c r="AD362" s="137">
        <f t="shared" si="198"/>
        <v>3.3512064343171159E-2</v>
      </c>
      <c r="AE362" s="136">
        <v>0</v>
      </c>
      <c r="AF362" s="138">
        <f>IF(D362 = D804,1,_xll.BDP(K362,$AF$10)*L362)</f>
        <v>10.151300000000001</v>
      </c>
      <c r="AG362" s="160">
        <f>AC362*AE362*V362/AF362 / AI740</f>
        <v>0</v>
      </c>
      <c r="AH362" s="160">
        <f>AC362*AE362*V362/AF362 / AI804</f>
        <v>0</v>
      </c>
      <c r="AI362" s="171"/>
      <c r="AJ362" s="162"/>
      <c r="AK362" s="144"/>
    </row>
    <row r="363" spans="2:37" s="40" customFormat="1" ht="12" customHeight="1" x14ac:dyDescent="0.2">
      <c r="B363" s="45">
        <v>742</v>
      </c>
      <c r="C363" s="116" t="s">
        <v>950</v>
      </c>
      <c r="D363" s="40" t="str">
        <f>_xll.BDP(C363,$D$10)</f>
        <v>SEK</v>
      </c>
      <c r="E363" s="40" t="s">
        <v>982</v>
      </c>
      <c r="F363" s="61">
        <f>_xll.BDP(C363,$F$10)</f>
        <v>138.4</v>
      </c>
      <c r="G363" s="61">
        <f>_xll.BDP(C363,$G$10)</f>
        <v>139.05000000000001</v>
      </c>
      <c r="H363" s="62">
        <f t="shared" si="188"/>
        <v>0.65000000000000568</v>
      </c>
      <c r="I363" s="69">
        <f t="shared" si="189"/>
        <v>0.46965317919075555</v>
      </c>
      <c r="J363" s="23">
        <v>0</v>
      </c>
      <c r="K363" s="45" t="str">
        <f>CONCATENATE(D804,D363, " Curncy")</f>
        <v>EURSEK Curncy</v>
      </c>
      <c r="L363" s="45">
        <f>IF(D363 = D804,1,_xll.BDP(K363,$L$10))</f>
        <v>1</v>
      </c>
      <c r="M363" s="63">
        <f>IF(D363 = D804,1,_xll.BDP(K363,$M$10)*L363)</f>
        <v>10.1876</v>
      </c>
      <c r="N363" s="265">
        <f t="shared" si="190"/>
        <v>0</v>
      </c>
      <c r="O363" s="133">
        <f>N363 / AA740</f>
        <v>0</v>
      </c>
      <c r="P363" s="275">
        <f>N363 / AA804</f>
        <v>0</v>
      </c>
      <c r="Q363" s="64">
        <f t="shared" si="191"/>
        <v>0</v>
      </c>
      <c r="R363" s="10">
        <f>Q363 / AA740*100</f>
        <v>0</v>
      </c>
      <c r="S363" s="10">
        <f>Q363 / AA804*100</f>
        <v>0</v>
      </c>
      <c r="T363" s="288">
        <f t="shared" si="192"/>
        <v>0</v>
      </c>
      <c r="U363" s="127">
        <f t="shared" si="193"/>
        <v>0</v>
      </c>
      <c r="V363" s="30">
        <f t="shared" si="194"/>
        <v>1</v>
      </c>
      <c r="W363" s="40">
        <v>0</v>
      </c>
      <c r="X363" s="40">
        <v>1</v>
      </c>
      <c r="Y363" s="119">
        <f t="shared" si="195"/>
        <v>0</v>
      </c>
      <c r="Z363" s="119">
        <f t="shared" si="196"/>
        <v>0</v>
      </c>
      <c r="AA363" s="168"/>
      <c r="AB363" s="150">
        <f>_xll.BDH(C363,$AB$10,$D$1,$D$1)</f>
        <v>144.1</v>
      </c>
      <c r="AC363" s="148">
        <f t="shared" si="197"/>
        <v>-5.6999999999999886</v>
      </c>
      <c r="AD363" s="137">
        <f t="shared" si="198"/>
        <v>-3.9555863983344821</v>
      </c>
      <c r="AE363" s="136">
        <v>0</v>
      </c>
      <c r="AF363" s="138">
        <f>IF(D363 = D804,1,_xll.BDP(K363,$AF$10)*L363)</f>
        <v>10.151300000000001</v>
      </c>
      <c r="AG363" s="160">
        <f>AC363*AE363*V363/AF363 / AI740</f>
        <v>0</v>
      </c>
      <c r="AH363" s="160">
        <f>AC363*AE363*V363/AF363 / AI804</f>
        <v>0</v>
      </c>
      <c r="AI363" s="171"/>
      <c r="AJ363" s="162"/>
      <c r="AK363" s="144"/>
    </row>
    <row r="364" spans="2:37" s="40" customFormat="1" ht="12" customHeight="1" x14ac:dyDescent="0.2">
      <c r="B364" s="45">
        <v>6273</v>
      </c>
      <c r="C364" s="116" t="s">
        <v>522</v>
      </c>
      <c r="D364" s="40" t="str">
        <f>_xll.BDP(C364,$D$10)</f>
        <v>SEK</v>
      </c>
      <c r="E364" s="40" t="s">
        <v>523</v>
      </c>
      <c r="F364" s="61">
        <f>_xll.BDP(C364,$F$10)</f>
        <v>167.25</v>
      </c>
      <c r="G364" s="61">
        <f>_xll.BDP(C364,$G$10)</f>
        <v>166.6</v>
      </c>
      <c r="H364" s="62">
        <f t="shared" si="188"/>
        <v>-0.65000000000000568</v>
      </c>
      <c r="I364" s="69">
        <f t="shared" si="189"/>
        <v>-0.38863976083707363</v>
      </c>
      <c r="J364" s="23">
        <v>0</v>
      </c>
      <c r="K364" s="45" t="str">
        <f>CONCATENATE(D804,D364, " Curncy")</f>
        <v>EURSEK Curncy</v>
      </c>
      <c r="L364" s="45">
        <f>IF(D364 = D804,1,_xll.BDP(K364,$L$10))</f>
        <v>1</v>
      </c>
      <c r="M364" s="63">
        <f>IF(D364 = D804,1,_xll.BDP(K364,$M$10)*L364)</f>
        <v>10.1876</v>
      </c>
      <c r="N364" s="265">
        <f t="shared" si="190"/>
        <v>0</v>
      </c>
      <c r="O364" s="133">
        <f>N364 / AA740</f>
        <v>0</v>
      </c>
      <c r="P364" s="275">
        <f>N364 / AA804</f>
        <v>0</v>
      </c>
      <c r="Q364" s="64">
        <f t="shared" si="191"/>
        <v>0</v>
      </c>
      <c r="R364" s="10">
        <f>Q364 / AA740*100</f>
        <v>0</v>
      </c>
      <c r="S364" s="10">
        <f>Q364 / AA804*100</f>
        <v>0</v>
      </c>
      <c r="T364" s="288">
        <f t="shared" si="192"/>
        <v>0</v>
      </c>
      <c r="U364" s="127">
        <f t="shared" si="193"/>
        <v>0</v>
      </c>
      <c r="V364" s="30">
        <f t="shared" si="194"/>
        <v>1</v>
      </c>
      <c r="W364" s="40">
        <v>0</v>
      </c>
      <c r="X364" s="40">
        <v>1</v>
      </c>
      <c r="Y364" s="119">
        <f t="shared" si="195"/>
        <v>0</v>
      </c>
      <c r="Z364" s="119">
        <f t="shared" si="196"/>
        <v>0</v>
      </c>
      <c r="AA364" s="168"/>
      <c r="AB364" s="150">
        <f>_xll.BDH(C364,$AB$10,$D$1,$D$1)</f>
        <v>167.95</v>
      </c>
      <c r="AC364" s="148">
        <f t="shared" si="197"/>
        <v>-0.69999999999998863</v>
      </c>
      <c r="AD364" s="137">
        <f t="shared" si="198"/>
        <v>-0.41679071152127933</v>
      </c>
      <c r="AE364" s="136">
        <v>0</v>
      </c>
      <c r="AF364" s="138">
        <f>IF(D364 = D804,1,_xll.BDP(K364,$AF$10)*L364)</f>
        <v>10.151300000000001</v>
      </c>
      <c r="AG364" s="160">
        <f>AC364*AE364*V364/AF364 / AI740</f>
        <v>0</v>
      </c>
      <c r="AH364" s="160">
        <f>AC364*AE364*V364/AF364 / AI804</f>
        <v>0</v>
      </c>
      <c r="AI364" s="171"/>
      <c r="AJ364" s="162"/>
      <c r="AK364" s="144"/>
    </row>
    <row r="365" spans="2:37" s="40" customFormat="1" ht="12" customHeight="1" x14ac:dyDescent="0.2">
      <c r="B365" s="45">
        <v>678</v>
      </c>
      <c r="C365" s="116" t="s">
        <v>951</v>
      </c>
      <c r="D365" s="40" t="str">
        <f>_xll.BDP(C365,$D$10)</f>
        <v>SEK</v>
      </c>
      <c r="E365" s="40" t="s">
        <v>983</v>
      </c>
      <c r="F365" s="61">
        <f>_xll.BDP(C365,$F$10)</f>
        <v>172.05</v>
      </c>
      <c r="G365" s="61">
        <f>_xll.BDP(C365,$G$10)</f>
        <v>173.1</v>
      </c>
      <c r="H365" s="62">
        <f t="shared" si="188"/>
        <v>1.0499999999999829</v>
      </c>
      <c r="I365" s="69">
        <f t="shared" si="189"/>
        <v>0.61028770706189062</v>
      </c>
      <c r="J365" s="23">
        <v>0</v>
      </c>
      <c r="K365" s="45" t="str">
        <f>CONCATENATE(D804,D365, " Curncy")</f>
        <v>EURSEK Curncy</v>
      </c>
      <c r="L365" s="45">
        <f>IF(D365 = D804,1,_xll.BDP(K365,$L$10))</f>
        <v>1</v>
      </c>
      <c r="M365" s="63">
        <f>IF(D365 = D804,1,_xll.BDP(K365,$M$10)*L365)</f>
        <v>10.1876</v>
      </c>
      <c r="N365" s="265">
        <f t="shared" si="190"/>
        <v>0</v>
      </c>
      <c r="O365" s="133">
        <f>N365 / AA740</f>
        <v>0</v>
      </c>
      <c r="P365" s="275">
        <f>N365 / AA804</f>
        <v>0</v>
      </c>
      <c r="Q365" s="64">
        <f t="shared" si="191"/>
        <v>0</v>
      </c>
      <c r="R365" s="10">
        <f>Q365 / AA740*100</f>
        <v>0</v>
      </c>
      <c r="S365" s="10">
        <f>Q365 / AA804*100</f>
        <v>0</v>
      </c>
      <c r="T365" s="288">
        <f t="shared" si="192"/>
        <v>0</v>
      </c>
      <c r="U365" s="127">
        <f t="shared" si="193"/>
        <v>0</v>
      </c>
      <c r="V365" s="30">
        <f t="shared" si="194"/>
        <v>1</v>
      </c>
      <c r="W365" s="40">
        <v>0</v>
      </c>
      <c r="X365" s="40">
        <v>1</v>
      </c>
      <c r="Y365" s="119">
        <f t="shared" si="195"/>
        <v>0</v>
      </c>
      <c r="Z365" s="119">
        <f t="shared" si="196"/>
        <v>0</v>
      </c>
      <c r="AA365" s="168"/>
      <c r="AB365" s="150">
        <f>_xll.BDH(C365,$AB$10,$D$1,$D$1)</f>
        <v>169.6</v>
      </c>
      <c r="AC365" s="148">
        <f t="shared" si="197"/>
        <v>2.4500000000000171</v>
      </c>
      <c r="AD365" s="137">
        <f t="shared" si="198"/>
        <v>1.4445754716981234</v>
      </c>
      <c r="AE365" s="136">
        <v>0</v>
      </c>
      <c r="AF365" s="138">
        <f>IF(D365 = D804,1,_xll.BDP(K365,$AF$10)*L365)</f>
        <v>10.151300000000001</v>
      </c>
      <c r="AG365" s="160">
        <f>AC365*AE365*V365/AF365 / AI740</f>
        <v>0</v>
      </c>
      <c r="AH365" s="160">
        <f>AC365*AE365*V365/AF365 / AI804</f>
        <v>0</v>
      </c>
      <c r="AI365" s="171"/>
      <c r="AJ365" s="162"/>
      <c r="AK365" s="144"/>
    </row>
    <row r="366" spans="2:37" s="40" customFormat="1" ht="12" customHeight="1" x14ac:dyDescent="0.2">
      <c r="B366" s="45">
        <v>6315</v>
      </c>
      <c r="C366" s="116" t="s">
        <v>952</v>
      </c>
      <c r="D366" s="40" t="str">
        <f>_xll.BDP(C366,$D$10)</f>
        <v>SEK</v>
      </c>
      <c r="E366" s="40" t="s">
        <v>1410</v>
      </c>
      <c r="F366" s="61">
        <f>_xll.BDP(C366,$F$10)</f>
        <v>47.27</v>
      </c>
      <c r="G366" s="61">
        <f>_xll.BDP(C366,$G$10)</f>
        <v>45.61</v>
      </c>
      <c r="H366" s="62">
        <f t="shared" si="188"/>
        <v>-1.6600000000000037</v>
      </c>
      <c r="I366" s="69">
        <f t="shared" si="189"/>
        <v>-3.5117410619843525</v>
      </c>
      <c r="J366" s="23">
        <v>0</v>
      </c>
      <c r="K366" s="45" t="str">
        <f>CONCATENATE(D804,D366, " Curncy")</f>
        <v>EURSEK Curncy</v>
      </c>
      <c r="L366" s="45">
        <f>IF(D366 = D804,1,_xll.BDP(K366,$L$10))</f>
        <v>1</v>
      </c>
      <c r="M366" s="63">
        <f>IF(D366 = D804,1,_xll.BDP(K366,$M$10)*L366)</f>
        <v>10.1876</v>
      </c>
      <c r="N366" s="265">
        <f t="shared" si="190"/>
        <v>0</v>
      </c>
      <c r="O366" s="133">
        <f>N366 / AA740</f>
        <v>0</v>
      </c>
      <c r="P366" s="275">
        <f>N366 / AA804</f>
        <v>0</v>
      </c>
      <c r="Q366" s="64">
        <f t="shared" si="191"/>
        <v>0</v>
      </c>
      <c r="R366" s="10">
        <f>Q366 / AA740*100</f>
        <v>0</v>
      </c>
      <c r="S366" s="10">
        <f>Q366 / AA804*100</f>
        <v>0</v>
      </c>
      <c r="T366" s="288">
        <f t="shared" si="192"/>
        <v>0</v>
      </c>
      <c r="U366" s="127">
        <f t="shared" si="193"/>
        <v>0</v>
      </c>
      <c r="V366" s="30">
        <f t="shared" si="194"/>
        <v>1</v>
      </c>
      <c r="W366" s="40">
        <v>0</v>
      </c>
      <c r="X366" s="40">
        <v>1</v>
      </c>
      <c r="Y366" s="119">
        <f t="shared" si="195"/>
        <v>0</v>
      </c>
      <c r="Z366" s="119">
        <f t="shared" si="196"/>
        <v>0</v>
      </c>
      <c r="AA366" s="168"/>
      <c r="AB366" s="150">
        <f>_xll.BDH(C366,$AB$10,$D$1,$D$1)</f>
        <v>49.04</v>
      </c>
      <c r="AC366" s="148">
        <f t="shared" si="197"/>
        <v>-1.769999999999996</v>
      </c>
      <c r="AD366" s="137">
        <f t="shared" si="198"/>
        <v>-3.6092985318107589</v>
      </c>
      <c r="AE366" s="136">
        <v>0</v>
      </c>
      <c r="AF366" s="138">
        <f>IF(D366 = D804,1,_xll.BDP(K366,$AF$10)*L366)</f>
        <v>10.151300000000001</v>
      </c>
      <c r="AG366" s="160">
        <f>AC366*AE366*V366/AF366 / AI740</f>
        <v>0</v>
      </c>
      <c r="AH366" s="160">
        <f>AC366*AE366*V366/AF366 / AI804</f>
        <v>0</v>
      </c>
      <c r="AI366" s="171"/>
      <c r="AJ366" s="162"/>
      <c r="AK366" s="144"/>
    </row>
    <row r="367" spans="2:37" s="40" customFormat="1" ht="12" customHeight="1" x14ac:dyDescent="0.2">
      <c r="B367" s="45">
        <v>2977</v>
      </c>
      <c r="C367" s="116" t="s">
        <v>953</v>
      </c>
      <c r="D367" s="40" t="str">
        <f>_xll.BDP(C367,$D$10)</f>
        <v>SEK</v>
      </c>
      <c r="E367" s="40" t="s">
        <v>984</v>
      </c>
      <c r="F367" s="61">
        <f>_xll.BDP(C367,$F$10)</f>
        <v>198.75</v>
      </c>
      <c r="G367" s="61">
        <f>_xll.BDP(C367,$G$10)</f>
        <v>185.45</v>
      </c>
      <c r="H367" s="62">
        <f t="shared" si="188"/>
        <v>-13.300000000000011</v>
      </c>
      <c r="I367" s="69">
        <f t="shared" si="189"/>
        <v>-6.6918238993710748</v>
      </c>
      <c r="J367" s="23">
        <v>0</v>
      </c>
      <c r="K367" s="45" t="str">
        <f>CONCATENATE(D804,D367, " Curncy")</f>
        <v>EURSEK Curncy</v>
      </c>
      <c r="L367" s="45">
        <f>IF(D367 = D804,1,_xll.BDP(K367,$L$10))</f>
        <v>1</v>
      </c>
      <c r="M367" s="63">
        <f>IF(D367 = D804,1,_xll.BDP(K367,$M$10)*L367)</f>
        <v>10.1876</v>
      </c>
      <c r="N367" s="265">
        <f t="shared" si="190"/>
        <v>0</v>
      </c>
      <c r="O367" s="133">
        <f>N367 / AA740</f>
        <v>0</v>
      </c>
      <c r="P367" s="275">
        <f>N367 / AA804</f>
        <v>0</v>
      </c>
      <c r="Q367" s="64">
        <f t="shared" si="191"/>
        <v>0</v>
      </c>
      <c r="R367" s="10">
        <f>Q367 / AA740*100</f>
        <v>0</v>
      </c>
      <c r="S367" s="10">
        <f>Q367 / AA804*100</f>
        <v>0</v>
      </c>
      <c r="T367" s="288">
        <f t="shared" si="192"/>
        <v>0</v>
      </c>
      <c r="U367" s="127">
        <f t="shared" si="193"/>
        <v>0</v>
      </c>
      <c r="V367" s="30">
        <f t="shared" si="194"/>
        <v>1</v>
      </c>
      <c r="W367" s="40">
        <v>0</v>
      </c>
      <c r="X367" s="40">
        <v>1</v>
      </c>
      <c r="Y367" s="119">
        <f t="shared" si="195"/>
        <v>0</v>
      </c>
      <c r="Z367" s="119">
        <f t="shared" si="196"/>
        <v>0</v>
      </c>
      <c r="AA367" s="168"/>
      <c r="AB367" s="150">
        <f>_xll.BDH(C367,$AB$10,$D$1,$D$1)</f>
        <v>210.4</v>
      </c>
      <c r="AC367" s="148">
        <f t="shared" si="197"/>
        <v>-11.650000000000006</v>
      </c>
      <c r="AD367" s="137">
        <f t="shared" si="198"/>
        <v>-5.5370722433460102</v>
      </c>
      <c r="AE367" s="136">
        <v>0</v>
      </c>
      <c r="AF367" s="138">
        <f>IF(D367 = D804,1,_xll.BDP(K367,$AF$10)*L367)</f>
        <v>10.151300000000001</v>
      </c>
      <c r="AG367" s="160">
        <f>AC367*AE367*V367/AF367 / AI740</f>
        <v>0</v>
      </c>
      <c r="AH367" s="160">
        <f>AC367*AE367*V367/AF367 / AI804</f>
        <v>0</v>
      </c>
      <c r="AI367" s="171"/>
      <c r="AJ367" s="162"/>
      <c r="AK367" s="144"/>
    </row>
    <row r="368" spans="2:37" s="40" customFormat="1" x14ac:dyDescent="0.2">
      <c r="B368" s="45">
        <v>113</v>
      </c>
      <c r="C368" s="116" t="s">
        <v>142</v>
      </c>
      <c r="D368" s="40" t="str">
        <f>_xll.BDP(C368,$D$10)</f>
        <v>SEK</v>
      </c>
      <c r="E368" s="40" t="s">
        <v>398</v>
      </c>
      <c r="F368" s="61">
        <f>_xll.BDP(C368,$F$10)</f>
        <v>53.72</v>
      </c>
      <c r="G368" s="61">
        <f>_xll.BDP(C368,$G$10)</f>
        <v>53.94</v>
      </c>
      <c r="H368" s="62">
        <f t="shared" si="188"/>
        <v>0.21999999999999886</v>
      </c>
      <c r="I368" s="69">
        <f t="shared" si="189"/>
        <v>0.40953090096798006</v>
      </c>
      <c r="J368" s="23">
        <v>91300</v>
      </c>
      <c r="K368" s="45" t="str">
        <f>CONCATENATE(D804,D368, " Curncy")</f>
        <v>EURSEK Curncy</v>
      </c>
      <c r="L368" s="45">
        <f>IF(D368 = D804,1,_xll.BDP(K368,$L$10))</f>
        <v>1</v>
      </c>
      <c r="M368" s="63">
        <f>IF(D368 = D804,1,_xll.BDP(K368,$M$10)*L368)</f>
        <v>10.1876</v>
      </c>
      <c r="N368" s="265">
        <f t="shared" si="190"/>
        <v>1971.6125485884697</v>
      </c>
      <c r="O368" s="133">
        <f>N368 / AA740</f>
        <v>1.2732047215278621E-5</v>
      </c>
      <c r="P368" s="275">
        <f>N368 / AA804</f>
        <v>1.1717040760700575E-5</v>
      </c>
      <c r="Q368" s="64">
        <f t="shared" si="191"/>
        <v>483403.54941301193</v>
      </c>
      <c r="R368" s="10">
        <f>Q368 / AA740*100</f>
        <v>0.31216664854187842</v>
      </c>
      <c r="S368" s="10">
        <f>Q368 / AA804*100</f>
        <v>0.2872805357419056</v>
      </c>
      <c r="T368" s="288">
        <f t="shared" si="192"/>
        <v>0</v>
      </c>
      <c r="U368" s="127">
        <f t="shared" si="193"/>
        <v>0.31216664854187842</v>
      </c>
      <c r="V368" s="30">
        <f t="shared" si="194"/>
        <v>1</v>
      </c>
      <c r="W368" s="40">
        <v>0</v>
      </c>
      <c r="X368" s="40">
        <v>1</v>
      </c>
      <c r="Y368" s="119">
        <f t="shared" si="195"/>
        <v>0</v>
      </c>
      <c r="Z368" s="119">
        <f t="shared" si="196"/>
        <v>1.2732047215278621E-5</v>
      </c>
      <c r="AA368" s="168"/>
      <c r="AB368" s="150">
        <f>_xll.BDH(C368,$AB$10,$D$1,$D$1)</f>
        <v>56.62</v>
      </c>
      <c r="AC368" s="148">
        <f t="shared" si="197"/>
        <v>-2.8999999999999986</v>
      </c>
      <c r="AD368" s="137">
        <f t="shared" si="198"/>
        <v>-5.1218650653479312</v>
      </c>
      <c r="AE368" s="136">
        <v>91300</v>
      </c>
      <c r="AF368" s="138">
        <f>IF(D368 = D804,1,_xll.BDP(K368,$AF$10)*L368)</f>
        <v>10.151300000000001</v>
      </c>
      <c r="AG368" s="160">
        <f>AC368*AE368*V368/AF368 / AI740</f>
        <v>-1.6884433962181865E-4</v>
      </c>
      <c r="AH368" s="160">
        <f>AC368*AE368*V368/AF368 / AI804</f>
        <v>-1.5533170947360894E-4</v>
      </c>
      <c r="AI368" s="171"/>
      <c r="AJ368" s="162"/>
      <c r="AK368" s="144"/>
    </row>
    <row r="369" spans="1:37" s="40" customFormat="1" ht="12" customHeight="1" x14ac:dyDescent="0.2">
      <c r="B369" s="45">
        <v>116</v>
      </c>
      <c r="C369" s="116" t="s">
        <v>954</v>
      </c>
      <c r="D369" s="40" t="str">
        <f>_xll.BDP(C369,$D$10)</f>
        <v>SEK</v>
      </c>
      <c r="E369" s="40" t="s">
        <v>985</v>
      </c>
      <c r="F369" s="61">
        <f>_xll.BDP(C369,$F$10)</f>
        <v>148.1</v>
      </c>
      <c r="G369" s="61">
        <f>_xll.BDP(C369,$G$10)</f>
        <v>148.15</v>
      </c>
      <c r="H369" s="62">
        <f t="shared" si="188"/>
        <v>5.0000000000011369E-2</v>
      </c>
      <c r="I369" s="69">
        <f t="shared" si="189"/>
        <v>3.3760972316010378E-2</v>
      </c>
      <c r="J369" s="23">
        <v>0</v>
      </c>
      <c r="K369" s="45" t="str">
        <f>CONCATENATE(D804,D369, " Curncy")</f>
        <v>EURSEK Curncy</v>
      </c>
      <c r="L369" s="45">
        <f>IF(D369 = D804,1,_xll.BDP(K369,$L$10))</f>
        <v>1</v>
      </c>
      <c r="M369" s="63">
        <f>IF(D369 = D804,1,_xll.BDP(K369,$M$10)*L369)</f>
        <v>10.1876</v>
      </c>
      <c r="N369" s="265">
        <f t="shared" si="190"/>
        <v>0</v>
      </c>
      <c r="O369" s="133">
        <f>N369 / AA740</f>
        <v>0</v>
      </c>
      <c r="P369" s="275">
        <f>N369 / AA804</f>
        <v>0</v>
      </c>
      <c r="Q369" s="64">
        <f t="shared" si="191"/>
        <v>0</v>
      </c>
      <c r="R369" s="10">
        <f>Q369 / AA740*100</f>
        <v>0</v>
      </c>
      <c r="S369" s="10">
        <f>Q369 / AA804*100</f>
        <v>0</v>
      </c>
      <c r="T369" s="288">
        <f t="shared" si="192"/>
        <v>0</v>
      </c>
      <c r="U369" s="127">
        <f t="shared" si="193"/>
        <v>0</v>
      </c>
      <c r="V369" s="30">
        <f t="shared" si="194"/>
        <v>1</v>
      </c>
      <c r="W369" s="40">
        <v>0</v>
      </c>
      <c r="X369" s="40">
        <v>1</v>
      </c>
      <c r="Y369" s="119">
        <f t="shared" si="195"/>
        <v>0</v>
      </c>
      <c r="Z369" s="119">
        <f t="shared" si="196"/>
        <v>0</v>
      </c>
      <c r="AA369" s="168"/>
      <c r="AB369" s="150">
        <f>_xll.BDH(C369,$AB$10,$D$1,$D$1)</f>
        <v>151.65</v>
      </c>
      <c r="AC369" s="148">
        <f t="shared" si="197"/>
        <v>-3.5500000000000114</v>
      </c>
      <c r="AD369" s="137">
        <f t="shared" si="198"/>
        <v>-2.3409165842400337</v>
      </c>
      <c r="AE369" s="136">
        <v>0</v>
      </c>
      <c r="AF369" s="138">
        <f>IF(D369 = D804,1,_xll.BDP(K369,$AF$10)*L369)</f>
        <v>10.151300000000001</v>
      </c>
      <c r="AG369" s="160">
        <f>AC369*AE369*V369/AF369 / AI740</f>
        <v>0</v>
      </c>
      <c r="AH369" s="160">
        <f>AC369*AE369*V369/AF369 / AI804</f>
        <v>0</v>
      </c>
      <c r="AI369" s="171"/>
      <c r="AJ369" s="162"/>
      <c r="AK369" s="144"/>
    </row>
    <row r="370" spans="1:37" s="40" customFormat="1" x14ac:dyDescent="0.2">
      <c r="A370" s="42" t="s">
        <v>306</v>
      </c>
      <c r="B370" s="58"/>
      <c r="C370" s="44"/>
      <c r="D370" s="42"/>
      <c r="E370" s="44" t="s">
        <v>141</v>
      </c>
      <c r="F370" s="65"/>
      <c r="G370" s="65"/>
      <c r="H370" s="66"/>
      <c r="I370" s="70"/>
      <c r="J370" s="37"/>
      <c r="K370" s="46"/>
      <c r="L370" s="46"/>
      <c r="M370" s="67"/>
      <c r="N370" s="267">
        <f t="shared" ref="N370:U370" si="199" xml:space="preserve"> SUM(N350:N369)</f>
        <v>8611.0565785856797</v>
      </c>
      <c r="O370" s="227">
        <f t="shared" si="199"/>
        <v>5.5607466594022281E-5</v>
      </c>
      <c r="P370" s="276">
        <f t="shared" si="199"/>
        <v>5.1174405943105541E-5</v>
      </c>
      <c r="Q370" s="233">
        <f t="shared" si="199"/>
        <v>205536.33829361189</v>
      </c>
      <c r="R370" s="38">
        <f t="shared" si="199"/>
        <v>0.13272883485567452</v>
      </c>
      <c r="S370" s="234">
        <f t="shared" si="199"/>
        <v>0.1221476123853818</v>
      </c>
      <c r="T370" s="289">
        <f t="shared" si="199"/>
        <v>-0.40172569168351202</v>
      </c>
      <c r="U370" s="128">
        <f t="shared" si="199"/>
        <v>0.53445452653918657</v>
      </c>
      <c r="V370" s="35"/>
      <c r="W370" s="42"/>
      <c r="X370" s="42"/>
      <c r="Y370" s="120">
        <f xml:space="preserve"> SUM(Y350:Y369)</f>
        <v>1.6379373695250295E-5</v>
      </c>
      <c r="Z370" s="120">
        <f xml:space="preserve"> SUM(Z350:Z369)</f>
        <v>3.9228092898771986E-5</v>
      </c>
      <c r="AA370" s="180"/>
      <c r="AB370" s="140"/>
      <c r="AC370" s="149"/>
      <c r="AD370" s="139"/>
      <c r="AE370" s="140"/>
      <c r="AF370" s="145"/>
      <c r="AG370" s="161">
        <f xml:space="preserve"> SUM(AG350:AG369)</f>
        <v>3.9638914176653832E-4</v>
      </c>
      <c r="AH370" s="236">
        <f xml:space="preserve"> SUM(AH350:AH369)</f>
        <v>3.6466607731880742E-4</v>
      </c>
      <c r="AI370" s="181"/>
      <c r="AJ370" s="162"/>
      <c r="AK370" s="144"/>
    </row>
    <row r="371" spans="1:37" s="40" customFormat="1" x14ac:dyDescent="0.2">
      <c r="B371" s="45"/>
      <c r="C371" s="116"/>
      <c r="F371" s="61"/>
      <c r="G371" s="61"/>
      <c r="H371" s="62"/>
      <c r="I371" s="69"/>
      <c r="J371" s="23"/>
      <c r="K371" s="45"/>
      <c r="L371" s="45"/>
      <c r="M371" s="63"/>
      <c r="N371" s="265"/>
      <c r="O371" s="133"/>
      <c r="P371" s="275"/>
      <c r="Q371" s="64"/>
      <c r="R371" s="73"/>
      <c r="S371" s="73"/>
      <c r="T371" s="288"/>
      <c r="U371" s="127"/>
      <c r="V371" s="30"/>
      <c r="Y371" s="119"/>
      <c r="Z371" s="119"/>
      <c r="AA371" s="168"/>
      <c r="AB371" s="150"/>
      <c r="AC371" s="148"/>
      <c r="AD371" s="137"/>
      <c r="AE371" s="136"/>
      <c r="AF371" s="138"/>
      <c r="AG371" s="160"/>
      <c r="AH371" s="160"/>
      <c r="AI371" s="171"/>
      <c r="AJ371" s="162"/>
      <c r="AK371" s="144"/>
    </row>
    <row r="372" spans="1:37" s="40" customFormat="1" x14ac:dyDescent="0.2">
      <c r="B372" s="45"/>
      <c r="C372" s="116" t="s">
        <v>680</v>
      </c>
      <c r="D372" s="40" t="str">
        <f>_xll.BDP(C372,$D$10)</f>
        <v>CHF</v>
      </c>
      <c r="E372" s="40" t="str">
        <f>_xll.BDP(C372,$E$10)</f>
        <v>SWISS MKT IX FUTR Jun18</v>
      </c>
      <c r="F372" s="61">
        <f>_xll.BDP(C372,$F$10)</f>
        <v>8479</v>
      </c>
      <c r="G372" s="61">
        <f>_xll.BDP(C372,$G$10)</f>
        <v>8413</v>
      </c>
      <c r="H372" s="62">
        <f t="shared" ref="H372:H391" si="200">IF(OR(G372="#N/A N/A",F372="#N/A N/A"),0,  G372 - F372)</f>
        <v>-66</v>
      </c>
      <c r="I372" s="69">
        <f t="shared" ref="I372:I391" si="201">IF(OR(F372=0,F372="#N/A N/A"),0,H372 / F372*100)</f>
        <v>-0.77839367849982311</v>
      </c>
      <c r="J372" s="23">
        <v>0</v>
      </c>
      <c r="K372" s="45" t="str">
        <f>CONCATENATE(D804,D372, " Curncy")</f>
        <v>EURCHF Curncy</v>
      </c>
      <c r="L372" s="45">
        <f>IF(D372 = D804,1,_xll.BDP(K372,$L$10))</f>
        <v>1</v>
      </c>
      <c r="M372" s="63">
        <f>IF(D372 = D804,1,_xll.BDP(K372,$M$10)*L372)</f>
        <v>1.17109</v>
      </c>
      <c r="N372" s="265">
        <f t="shared" ref="N372:N391" si="202">H372*J372*V372/M372</f>
        <v>0</v>
      </c>
      <c r="O372" s="133">
        <f>N372 / AA740</f>
        <v>0</v>
      </c>
      <c r="P372" s="275">
        <f>N372 / AA804</f>
        <v>0</v>
      </c>
      <c r="Q372" s="64">
        <f t="shared" ref="Q372:Q391" si="203">G372*J372*V372/M372</f>
        <v>0</v>
      </c>
      <c r="R372" s="10">
        <f>Q372 / AA740*100</f>
        <v>0</v>
      </c>
      <c r="S372" s="10">
        <f>Q372 / AA804*100</f>
        <v>0</v>
      </c>
      <c r="T372" s="288">
        <f t="shared" ref="T372:T391" si="204">IF(R372&lt;0,R372,0)</f>
        <v>0</v>
      </c>
      <c r="U372" s="127">
        <f t="shared" ref="U372:U391" si="205">IF(R372&gt;0,R372,0)</f>
        <v>0</v>
      </c>
      <c r="V372" s="30">
        <f t="shared" ref="V372:V391" si="206">IF(EXACT(D372,UPPER(D372)),1,0.01)/X372</f>
        <v>1</v>
      </c>
      <c r="W372" s="40">
        <v>3</v>
      </c>
      <c r="X372" s="40">
        <v>1</v>
      </c>
      <c r="Y372" s="119">
        <f t="shared" ref="Y372:Y391" si="207">IF(AND(R372&lt;0,O372&gt;0),O372,0)</f>
        <v>0</v>
      </c>
      <c r="Z372" s="119">
        <f t="shared" ref="Z372:Z391" si="208">IF(AND(R372&gt;0,O372&gt;0),O372,0)</f>
        <v>0</v>
      </c>
      <c r="AA372" s="168"/>
      <c r="AB372" s="150">
        <f>_xll.BDH(C372,$AB$10,$D$1,$D$1)</f>
        <v>8690</v>
      </c>
      <c r="AC372" s="148">
        <f t="shared" ref="AC372:AC391" si="209">IF(OR(F372="#N/A N/A",AB372="#N/A N/A"),0,  F372 - AB372)</f>
        <v>-211</v>
      </c>
      <c r="AD372" s="137">
        <f t="shared" ref="AD372:AD391" si="210">IF(OR(AB372=0,AB372="#N/A N/A"),0,AC372 / AB372*100)</f>
        <v>-2.4280782508630612</v>
      </c>
      <c r="AE372" s="136">
        <v>0</v>
      </c>
      <c r="AF372" s="138">
        <f>IF(D372 = D804,1,_xll.BDP(K372,$AF$10)*L372)</f>
        <v>1.17014</v>
      </c>
      <c r="AG372" s="160">
        <f>AC372*AE372*V372/AF372 / AI740</f>
        <v>0</v>
      </c>
      <c r="AH372" s="160">
        <f>AC372*AE372*V372/AF372 / AI804</f>
        <v>0</v>
      </c>
      <c r="AI372" s="171"/>
      <c r="AJ372" s="162"/>
      <c r="AK372" s="144"/>
    </row>
    <row r="373" spans="1:37" s="40" customFormat="1" ht="12" customHeight="1" x14ac:dyDescent="0.2">
      <c r="B373" s="45">
        <v>467</v>
      </c>
      <c r="C373" s="116" t="s">
        <v>955</v>
      </c>
      <c r="D373" s="40" t="str">
        <f>_xll.BDP(C373,$D$10)</f>
        <v>CHF</v>
      </c>
      <c r="E373" s="40" t="s">
        <v>986</v>
      </c>
      <c r="F373" s="61">
        <f>_xll.BDP(C373,$F$10)</f>
        <v>22.27</v>
      </c>
      <c r="G373" s="61">
        <f>_xll.BDP(C373,$G$10)</f>
        <v>22.1</v>
      </c>
      <c r="H373" s="62">
        <f t="shared" si="200"/>
        <v>-0.16999999999999815</v>
      </c>
      <c r="I373" s="69">
        <f t="shared" si="201"/>
        <v>-0.76335877862594592</v>
      </c>
      <c r="J373" s="23">
        <v>0</v>
      </c>
      <c r="K373" s="45" t="str">
        <f>CONCATENATE(D804,D373, " Curncy")</f>
        <v>EURCHF Curncy</v>
      </c>
      <c r="L373" s="45">
        <f>IF(D373 = D804,1,_xll.BDP(K373,$L$10))</f>
        <v>1</v>
      </c>
      <c r="M373" s="63">
        <f>IF(D373 = D804,1,_xll.BDP(K373,$M$10)*L373)</f>
        <v>1.17109</v>
      </c>
      <c r="N373" s="265">
        <f t="shared" si="202"/>
        <v>0</v>
      </c>
      <c r="O373" s="133">
        <f>N373 / AA740</f>
        <v>0</v>
      </c>
      <c r="P373" s="275">
        <f>N373 / AA804</f>
        <v>0</v>
      </c>
      <c r="Q373" s="64">
        <f t="shared" si="203"/>
        <v>0</v>
      </c>
      <c r="R373" s="10">
        <f>Q373 / AA740*100</f>
        <v>0</v>
      </c>
      <c r="S373" s="10">
        <f>Q373 / AA804*100</f>
        <v>0</v>
      </c>
      <c r="T373" s="288">
        <f t="shared" si="204"/>
        <v>0</v>
      </c>
      <c r="U373" s="127">
        <f t="shared" si="205"/>
        <v>0</v>
      </c>
      <c r="V373" s="30">
        <f t="shared" si="206"/>
        <v>1</v>
      </c>
      <c r="W373" s="40">
        <v>0</v>
      </c>
      <c r="X373" s="40">
        <v>1</v>
      </c>
      <c r="Y373" s="119">
        <f t="shared" si="207"/>
        <v>0</v>
      </c>
      <c r="Z373" s="119">
        <f t="shared" si="208"/>
        <v>0</v>
      </c>
      <c r="AA373" s="168"/>
      <c r="AB373" s="150">
        <f>_xll.BDH(C373,$AB$10,$D$1,$D$1)</f>
        <v>23.05</v>
      </c>
      <c r="AC373" s="148">
        <f t="shared" si="209"/>
        <v>-0.78000000000000114</v>
      </c>
      <c r="AD373" s="137">
        <f t="shared" si="210"/>
        <v>-3.3839479392624781</v>
      </c>
      <c r="AE373" s="136">
        <v>0</v>
      </c>
      <c r="AF373" s="138">
        <f>IF(D373 = D804,1,_xll.BDP(K373,$AF$10)*L373)</f>
        <v>1.17014</v>
      </c>
      <c r="AG373" s="160">
        <f>AC373*AE373*V373/AF373 / AI740</f>
        <v>0</v>
      </c>
      <c r="AH373" s="160">
        <f>AC373*AE373*V373/AF373 / AI804</f>
        <v>0</v>
      </c>
      <c r="AI373" s="171"/>
      <c r="AJ373" s="162"/>
      <c r="AK373" s="144"/>
    </row>
    <row r="374" spans="1:37" s="40" customFormat="1" ht="12" customHeight="1" x14ac:dyDescent="0.2">
      <c r="B374" s="45">
        <v>404</v>
      </c>
      <c r="C374" s="116" t="s">
        <v>956</v>
      </c>
      <c r="D374" s="40" t="str">
        <f>_xll.BDP(C374,$D$10)</f>
        <v>CHF</v>
      </c>
      <c r="E374" s="40" t="s">
        <v>987</v>
      </c>
      <c r="F374" s="61">
        <f>_xll.BDP(C374,$F$10)</f>
        <v>67.400000000000006</v>
      </c>
      <c r="G374" s="61">
        <f>_xll.BDP(C374,$G$10)</f>
        <v>66.92</v>
      </c>
      <c r="H374" s="62">
        <f t="shared" si="200"/>
        <v>-0.48000000000000398</v>
      </c>
      <c r="I374" s="69">
        <f t="shared" si="201"/>
        <v>-0.71216617210683075</v>
      </c>
      <c r="J374" s="23">
        <v>0</v>
      </c>
      <c r="K374" s="45" t="str">
        <f>CONCATENATE(D804,D374, " Curncy")</f>
        <v>EURCHF Curncy</v>
      </c>
      <c r="L374" s="45">
        <f>IF(D374 = D804,1,_xll.BDP(K374,$L$10))</f>
        <v>1</v>
      </c>
      <c r="M374" s="63">
        <f>IF(D374 = D804,1,_xll.BDP(K374,$M$10)*L374)</f>
        <v>1.17109</v>
      </c>
      <c r="N374" s="265">
        <f t="shared" si="202"/>
        <v>0</v>
      </c>
      <c r="O374" s="133">
        <f>N374 / AA740</f>
        <v>0</v>
      </c>
      <c r="P374" s="275">
        <f>N374 / AA804</f>
        <v>0</v>
      </c>
      <c r="Q374" s="64">
        <f t="shared" si="203"/>
        <v>0</v>
      </c>
      <c r="R374" s="10">
        <f>Q374 / AA740*100</f>
        <v>0</v>
      </c>
      <c r="S374" s="10">
        <f>Q374 / AA804*100</f>
        <v>0</v>
      </c>
      <c r="T374" s="288">
        <f t="shared" si="204"/>
        <v>0</v>
      </c>
      <c r="U374" s="127">
        <f t="shared" si="205"/>
        <v>0</v>
      </c>
      <c r="V374" s="30">
        <f t="shared" si="206"/>
        <v>1</v>
      </c>
      <c r="W374" s="40">
        <v>0</v>
      </c>
      <c r="X374" s="40">
        <v>1</v>
      </c>
      <c r="Y374" s="119">
        <f t="shared" si="207"/>
        <v>0</v>
      </c>
      <c r="Z374" s="119">
        <f t="shared" si="208"/>
        <v>0</v>
      </c>
      <c r="AA374" s="168"/>
      <c r="AB374" s="150">
        <f>_xll.BDH(C374,$AB$10,$D$1,$D$1)</f>
        <v>70.319999999999993</v>
      </c>
      <c r="AC374" s="148">
        <f t="shared" si="209"/>
        <v>-2.9199999999999875</v>
      </c>
      <c r="AD374" s="137">
        <f t="shared" si="210"/>
        <v>-4.152445961319664</v>
      </c>
      <c r="AE374" s="136">
        <v>0</v>
      </c>
      <c r="AF374" s="138">
        <f>IF(D374 = D804,1,_xll.BDP(K374,$AF$10)*L374)</f>
        <v>1.17014</v>
      </c>
      <c r="AG374" s="160">
        <f>AC374*AE374*V374/AF374 / AI740</f>
        <v>0</v>
      </c>
      <c r="AH374" s="160">
        <f>AC374*AE374*V374/AF374 / AI804</f>
        <v>0</v>
      </c>
      <c r="AI374" s="171"/>
      <c r="AJ374" s="162"/>
      <c r="AK374" s="144"/>
    </row>
    <row r="375" spans="1:37" s="40" customFormat="1" ht="12" customHeight="1" x14ac:dyDescent="0.2">
      <c r="B375" s="45">
        <v>433</v>
      </c>
      <c r="C375" s="116" t="s">
        <v>965</v>
      </c>
      <c r="D375" s="40" t="str">
        <f>_xll.BDP(C375,$D$10)</f>
        <v>CHF</v>
      </c>
      <c r="E375" s="40" t="s">
        <v>996</v>
      </c>
      <c r="F375" s="61">
        <f>_xll.BDP(C375,$F$10)</f>
        <v>85.92</v>
      </c>
      <c r="G375" s="61">
        <f>_xll.BDP(C375,$G$10)</f>
        <v>85.12</v>
      </c>
      <c r="H375" s="62">
        <f t="shared" si="200"/>
        <v>-0.79999999999999716</v>
      </c>
      <c r="I375" s="69">
        <f t="shared" si="201"/>
        <v>-0.93109869646182153</v>
      </c>
      <c r="J375" s="23">
        <v>0</v>
      </c>
      <c r="K375" s="45" t="str">
        <f>CONCATENATE(D804,D375, " Curncy")</f>
        <v>EURCHF Curncy</v>
      </c>
      <c r="L375" s="45">
        <f>IF(D375 = D804,1,_xll.BDP(K375,$L$10))</f>
        <v>1</v>
      </c>
      <c r="M375" s="63">
        <f>IF(D375 = D804,1,_xll.BDP(K375,$M$10)*L375)</f>
        <v>1.17109</v>
      </c>
      <c r="N375" s="265">
        <f t="shared" si="202"/>
        <v>0</v>
      </c>
      <c r="O375" s="133">
        <f>N375 / AA740</f>
        <v>0</v>
      </c>
      <c r="P375" s="275">
        <f>N375 / AA804</f>
        <v>0</v>
      </c>
      <c r="Q375" s="64">
        <f t="shared" si="203"/>
        <v>0</v>
      </c>
      <c r="R375" s="10">
        <f>Q375 / AA740*100</f>
        <v>0</v>
      </c>
      <c r="S375" s="10">
        <f>Q375 / AA804*100</f>
        <v>0</v>
      </c>
      <c r="T375" s="288">
        <f t="shared" si="204"/>
        <v>0</v>
      </c>
      <c r="U375" s="127">
        <f t="shared" si="205"/>
        <v>0</v>
      </c>
      <c r="V375" s="30">
        <f t="shared" si="206"/>
        <v>1</v>
      </c>
      <c r="W375" s="40">
        <v>0</v>
      </c>
      <c r="X375" s="40">
        <v>1</v>
      </c>
      <c r="Y375" s="119">
        <f t="shared" si="207"/>
        <v>0</v>
      </c>
      <c r="Z375" s="119">
        <f t="shared" si="208"/>
        <v>0</v>
      </c>
      <c r="AA375" s="168"/>
      <c r="AB375" s="150">
        <f>_xll.BDH(C375,$AB$10,$D$1,$D$1)</f>
        <v>83.42</v>
      </c>
      <c r="AC375" s="148">
        <f t="shared" si="209"/>
        <v>2.5</v>
      </c>
      <c r="AD375" s="137">
        <f t="shared" si="210"/>
        <v>2.9968832414289137</v>
      </c>
      <c r="AE375" s="136">
        <v>0</v>
      </c>
      <c r="AF375" s="138">
        <f>IF(D375 = D804,1,_xll.BDP(K375,$AF$10)*L375)</f>
        <v>1.17014</v>
      </c>
      <c r="AG375" s="160">
        <f>AC375*AE375*V375/AF375 / AI740</f>
        <v>0</v>
      </c>
      <c r="AH375" s="160">
        <f>AC375*AE375*V375/AF375 / AI804</f>
        <v>0</v>
      </c>
      <c r="AI375" s="171"/>
      <c r="AJ375" s="162"/>
      <c r="AK375" s="144"/>
    </row>
    <row r="376" spans="1:37" s="40" customFormat="1" ht="12" customHeight="1" x14ac:dyDescent="0.2">
      <c r="B376" s="45">
        <v>861</v>
      </c>
      <c r="C376" s="116" t="s">
        <v>957</v>
      </c>
      <c r="D376" s="40" t="str">
        <f>_xll.BDP(C376,$D$10)</f>
        <v>CHF</v>
      </c>
      <c r="E376" s="40" t="s">
        <v>988</v>
      </c>
      <c r="F376" s="61">
        <f>_xll.BDP(C376,$F$10)</f>
        <v>22.49</v>
      </c>
      <c r="G376" s="61">
        <f>_xll.BDP(C376,$G$10)</f>
        <v>22.57</v>
      </c>
      <c r="H376" s="62">
        <f t="shared" si="200"/>
        <v>8.0000000000001847E-2</v>
      </c>
      <c r="I376" s="69">
        <f t="shared" si="201"/>
        <v>0.35571365051134662</v>
      </c>
      <c r="J376" s="23">
        <v>0</v>
      </c>
      <c r="K376" s="45" t="str">
        <f>CONCATENATE(D804,D376, " Curncy")</f>
        <v>EURCHF Curncy</v>
      </c>
      <c r="L376" s="45">
        <f>IF(D376 = D804,1,_xll.BDP(K376,$L$10))</f>
        <v>1</v>
      </c>
      <c r="M376" s="63">
        <f>IF(D376 = D804,1,_xll.BDP(K376,$M$10)*L376)</f>
        <v>1.17109</v>
      </c>
      <c r="N376" s="265">
        <f t="shared" si="202"/>
        <v>0</v>
      </c>
      <c r="O376" s="133">
        <f>N376 / AA740</f>
        <v>0</v>
      </c>
      <c r="P376" s="275">
        <f>N376 / AA804</f>
        <v>0</v>
      </c>
      <c r="Q376" s="64">
        <f t="shared" si="203"/>
        <v>0</v>
      </c>
      <c r="R376" s="10">
        <f>Q376 / AA740*100</f>
        <v>0</v>
      </c>
      <c r="S376" s="10">
        <f>Q376 / AA804*100</f>
        <v>0</v>
      </c>
      <c r="T376" s="288">
        <f t="shared" si="204"/>
        <v>0</v>
      </c>
      <c r="U376" s="127">
        <f t="shared" si="205"/>
        <v>0</v>
      </c>
      <c r="V376" s="30">
        <f t="shared" si="206"/>
        <v>1</v>
      </c>
      <c r="W376" s="40">
        <v>0</v>
      </c>
      <c r="X376" s="40">
        <v>1</v>
      </c>
      <c r="Y376" s="119">
        <f t="shared" si="207"/>
        <v>0</v>
      </c>
      <c r="Z376" s="119">
        <f t="shared" si="208"/>
        <v>0</v>
      </c>
      <c r="AA376" s="168"/>
      <c r="AB376" s="150">
        <f>_xll.BDH(C376,$AB$10,$D$1,$D$1)</f>
        <v>23.45</v>
      </c>
      <c r="AC376" s="148">
        <f t="shared" si="209"/>
        <v>-0.96000000000000085</v>
      </c>
      <c r="AD376" s="137">
        <f t="shared" si="210"/>
        <v>-4.0938166311300677</v>
      </c>
      <c r="AE376" s="136">
        <v>0</v>
      </c>
      <c r="AF376" s="138">
        <f>IF(D376 = D804,1,_xll.BDP(K376,$AF$10)*L376)</f>
        <v>1.17014</v>
      </c>
      <c r="AG376" s="160">
        <f>AC376*AE376*V376/AF376 / AI740</f>
        <v>0</v>
      </c>
      <c r="AH376" s="160">
        <f>AC376*AE376*V376/AF376 / AI804</f>
        <v>0</v>
      </c>
      <c r="AI376" s="171"/>
      <c r="AJ376" s="162"/>
      <c r="AK376" s="144"/>
    </row>
    <row r="377" spans="1:37" s="40" customFormat="1" ht="12" customHeight="1" x14ac:dyDescent="0.2">
      <c r="B377" s="45">
        <v>931</v>
      </c>
      <c r="C377" s="116" t="s">
        <v>958</v>
      </c>
      <c r="D377" s="40" t="str">
        <f>_xll.BDP(C377,$D$10)</f>
        <v>CHF</v>
      </c>
      <c r="E377" s="40" t="s">
        <v>989</v>
      </c>
      <c r="F377" s="61">
        <f>_xll.BDP(C377,$F$10)</f>
        <v>16.3</v>
      </c>
      <c r="G377" s="61">
        <f>_xll.BDP(C377,$G$10)</f>
        <v>16.079999999999998</v>
      </c>
      <c r="H377" s="62">
        <f t="shared" si="200"/>
        <v>-0.22000000000000242</v>
      </c>
      <c r="I377" s="69">
        <f t="shared" si="201"/>
        <v>-1.3496932515337572</v>
      </c>
      <c r="J377" s="23">
        <v>0</v>
      </c>
      <c r="K377" s="45" t="str">
        <f>CONCATENATE(D804,D377, " Curncy")</f>
        <v>EURCHF Curncy</v>
      </c>
      <c r="L377" s="45">
        <f>IF(D377 = D804,1,_xll.BDP(K377,$L$10))</f>
        <v>1</v>
      </c>
      <c r="M377" s="63">
        <f>IF(D377 = D804,1,_xll.BDP(K377,$M$10)*L377)</f>
        <v>1.17109</v>
      </c>
      <c r="N377" s="265">
        <f t="shared" si="202"/>
        <v>0</v>
      </c>
      <c r="O377" s="133">
        <f>N377 / AA740</f>
        <v>0</v>
      </c>
      <c r="P377" s="275">
        <f>N377 / AA804</f>
        <v>0</v>
      </c>
      <c r="Q377" s="64">
        <f t="shared" si="203"/>
        <v>0</v>
      </c>
      <c r="R377" s="10">
        <f>Q377 / AA740*100</f>
        <v>0</v>
      </c>
      <c r="S377" s="10">
        <f>Q377 / AA804*100</f>
        <v>0</v>
      </c>
      <c r="T377" s="288">
        <f t="shared" si="204"/>
        <v>0</v>
      </c>
      <c r="U377" s="127">
        <f t="shared" si="205"/>
        <v>0</v>
      </c>
      <c r="V377" s="30">
        <f t="shared" si="206"/>
        <v>1</v>
      </c>
      <c r="W377" s="40">
        <v>0</v>
      </c>
      <c r="X377" s="40">
        <v>1</v>
      </c>
      <c r="Y377" s="119">
        <f t="shared" si="207"/>
        <v>0</v>
      </c>
      <c r="Z377" s="119">
        <f t="shared" si="208"/>
        <v>0</v>
      </c>
      <c r="AA377" s="168"/>
      <c r="AB377" s="150">
        <f>_xll.BDH(C377,$AB$10,$D$1,$D$1)</f>
        <v>17.175000000000001</v>
      </c>
      <c r="AC377" s="148">
        <f t="shared" si="209"/>
        <v>-0.875</v>
      </c>
      <c r="AD377" s="137">
        <f t="shared" si="210"/>
        <v>-5.094614264919942</v>
      </c>
      <c r="AE377" s="136">
        <v>0</v>
      </c>
      <c r="AF377" s="138">
        <f>IF(D377 = D804,1,_xll.BDP(K377,$AF$10)*L377)</f>
        <v>1.17014</v>
      </c>
      <c r="AG377" s="160">
        <f>AC377*AE377*V377/AF377 / AI740</f>
        <v>0</v>
      </c>
      <c r="AH377" s="160">
        <f>AC377*AE377*V377/AF377 / AI804</f>
        <v>0</v>
      </c>
      <c r="AI377" s="171"/>
      <c r="AJ377" s="162"/>
      <c r="AK377" s="144"/>
    </row>
    <row r="378" spans="1:37" s="40" customFormat="1" ht="12" customHeight="1" x14ac:dyDescent="0.2">
      <c r="B378" s="45">
        <v>1348</v>
      </c>
      <c r="C378" s="116" t="s">
        <v>959</v>
      </c>
      <c r="D378" s="40" t="str">
        <f>_xll.BDP(C378,$D$10)</f>
        <v>CHF</v>
      </c>
      <c r="E378" s="40" t="s">
        <v>990</v>
      </c>
      <c r="F378" s="61">
        <f>_xll.BDP(C378,$F$10)</f>
        <v>2151</v>
      </c>
      <c r="G378" s="61">
        <f>_xll.BDP(C378,$G$10)</f>
        <v>2153</v>
      </c>
      <c r="H378" s="62">
        <f t="shared" si="200"/>
        <v>2</v>
      </c>
      <c r="I378" s="69">
        <f t="shared" si="201"/>
        <v>9.2980009298000932E-2</v>
      </c>
      <c r="J378" s="23">
        <v>0</v>
      </c>
      <c r="K378" s="45" t="str">
        <f>CONCATENATE(D804,D378, " Curncy")</f>
        <v>EURCHF Curncy</v>
      </c>
      <c r="L378" s="45">
        <f>IF(D378 = D804,1,_xll.BDP(K378,$L$10))</f>
        <v>1</v>
      </c>
      <c r="M378" s="63">
        <f>IF(D378 = D804,1,_xll.BDP(K378,$M$10)*L378)</f>
        <v>1.17109</v>
      </c>
      <c r="N378" s="265">
        <f t="shared" si="202"/>
        <v>0</v>
      </c>
      <c r="O378" s="133">
        <f>N378 / AA740</f>
        <v>0</v>
      </c>
      <c r="P378" s="275">
        <f>N378 / AA804</f>
        <v>0</v>
      </c>
      <c r="Q378" s="64">
        <f t="shared" si="203"/>
        <v>0</v>
      </c>
      <c r="R378" s="10">
        <f>Q378 / AA740*100</f>
        <v>0</v>
      </c>
      <c r="S378" s="10">
        <f>Q378 / AA804*100</f>
        <v>0</v>
      </c>
      <c r="T378" s="288">
        <f t="shared" si="204"/>
        <v>0</v>
      </c>
      <c r="U378" s="127">
        <f t="shared" si="205"/>
        <v>0</v>
      </c>
      <c r="V378" s="30">
        <f t="shared" si="206"/>
        <v>1</v>
      </c>
      <c r="W378" s="40">
        <v>0</v>
      </c>
      <c r="X378" s="40">
        <v>1</v>
      </c>
      <c r="Y378" s="119">
        <f t="shared" si="207"/>
        <v>0</v>
      </c>
      <c r="Z378" s="119">
        <f t="shared" si="208"/>
        <v>0</v>
      </c>
      <c r="AA378" s="168"/>
      <c r="AB378" s="150">
        <f>_xll.BDH(C378,$AB$10,$D$1,$D$1)</f>
        <v>2201</v>
      </c>
      <c r="AC378" s="148">
        <f t="shared" si="209"/>
        <v>-50</v>
      </c>
      <c r="AD378" s="137">
        <f t="shared" si="210"/>
        <v>-2.271694684234439</v>
      </c>
      <c r="AE378" s="136">
        <v>0</v>
      </c>
      <c r="AF378" s="138">
        <f>IF(D378 = D804,1,_xll.BDP(K378,$AF$10)*L378)</f>
        <v>1.17014</v>
      </c>
      <c r="AG378" s="160">
        <f>AC378*AE378*V378/AF378 / AI740</f>
        <v>0</v>
      </c>
      <c r="AH378" s="160">
        <f>AC378*AE378*V378/AF378 / AI804</f>
        <v>0</v>
      </c>
      <c r="AI378" s="171"/>
      <c r="AJ378" s="162"/>
      <c r="AK378" s="144"/>
    </row>
    <row r="379" spans="1:37" s="40" customFormat="1" ht="12" customHeight="1" x14ac:dyDescent="0.2">
      <c r="B379" s="45">
        <v>3160</v>
      </c>
      <c r="C379" s="116" t="s">
        <v>960</v>
      </c>
      <c r="D379" s="40" t="str">
        <f>_xll.BDP(C379,$D$10)</f>
        <v>CHF</v>
      </c>
      <c r="E379" s="40" t="s">
        <v>991</v>
      </c>
      <c r="F379" s="61">
        <f>_xll.BDP(C379,$F$10)</f>
        <v>58.44</v>
      </c>
      <c r="G379" s="61">
        <f>_xll.BDP(C379,$G$10)</f>
        <v>58.26</v>
      </c>
      <c r="H379" s="62">
        <f t="shared" si="200"/>
        <v>-0.17999999999999972</v>
      </c>
      <c r="I379" s="69">
        <f t="shared" si="201"/>
        <v>-0.30800821355236091</v>
      </c>
      <c r="J379" s="23">
        <v>0</v>
      </c>
      <c r="K379" s="45" t="str">
        <f>CONCATENATE(D804,D379, " Curncy")</f>
        <v>EURCHF Curncy</v>
      </c>
      <c r="L379" s="45">
        <f>IF(D379 = D804,1,_xll.BDP(K379,$L$10))</f>
        <v>1</v>
      </c>
      <c r="M379" s="63">
        <f>IF(D379 = D804,1,_xll.BDP(K379,$M$10)*L379)</f>
        <v>1.17109</v>
      </c>
      <c r="N379" s="265">
        <f t="shared" si="202"/>
        <v>0</v>
      </c>
      <c r="O379" s="133">
        <f>N379 / AA740</f>
        <v>0</v>
      </c>
      <c r="P379" s="275">
        <f>N379 / AA804</f>
        <v>0</v>
      </c>
      <c r="Q379" s="64">
        <f t="shared" si="203"/>
        <v>0</v>
      </c>
      <c r="R379" s="10">
        <f>Q379 / AA740*100</f>
        <v>0</v>
      </c>
      <c r="S379" s="10">
        <f>Q379 / AA804*100</f>
        <v>0</v>
      </c>
      <c r="T379" s="288">
        <f t="shared" si="204"/>
        <v>0</v>
      </c>
      <c r="U379" s="127">
        <f t="shared" si="205"/>
        <v>0</v>
      </c>
      <c r="V379" s="30">
        <f t="shared" si="206"/>
        <v>1</v>
      </c>
      <c r="W379" s="40">
        <v>0</v>
      </c>
      <c r="X379" s="40">
        <v>1</v>
      </c>
      <c r="Y379" s="119">
        <f t="shared" si="207"/>
        <v>0</v>
      </c>
      <c r="Z379" s="119">
        <f t="shared" si="208"/>
        <v>0</v>
      </c>
      <c r="AA379" s="168"/>
      <c r="AB379" s="150">
        <f>_xll.BDH(C379,$AB$10,$D$1,$D$1)</f>
        <v>60.34</v>
      </c>
      <c r="AC379" s="148">
        <f t="shared" si="209"/>
        <v>-1.9000000000000057</v>
      </c>
      <c r="AD379" s="137">
        <f t="shared" si="210"/>
        <v>-3.1488233344381928</v>
      </c>
      <c r="AE379" s="136">
        <v>0</v>
      </c>
      <c r="AF379" s="138">
        <f>IF(D379 = D804,1,_xll.BDP(K379,$AF$10)*L379)</f>
        <v>1.17014</v>
      </c>
      <c r="AG379" s="160">
        <f>AC379*AE379*V379/AF379 / AI740</f>
        <v>0</v>
      </c>
      <c r="AH379" s="160">
        <f>AC379*AE379*V379/AF379 / AI804</f>
        <v>0</v>
      </c>
      <c r="AI379" s="171"/>
      <c r="AJ379" s="162"/>
      <c r="AK379" s="144"/>
    </row>
    <row r="380" spans="1:37" s="40" customFormat="1" ht="12" customHeight="1" x14ac:dyDescent="0.2">
      <c r="B380" s="45">
        <v>1811</v>
      </c>
      <c r="C380" s="116" t="s">
        <v>961</v>
      </c>
      <c r="D380" s="40" t="str">
        <f>_xll.BDP(C380,$D$10)</f>
        <v>CHF</v>
      </c>
      <c r="E380" s="40" t="s">
        <v>992</v>
      </c>
      <c r="F380" s="61">
        <f>_xll.BDP(C380,$F$10)</f>
        <v>144.75</v>
      </c>
      <c r="G380" s="61">
        <f>_xll.BDP(C380,$G$10)</f>
        <v>144.15</v>
      </c>
      <c r="H380" s="62">
        <f t="shared" si="200"/>
        <v>-0.59999999999999432</v>
      </c>
      <c r="I380" s="69">
        <f t="shared" si="201"/>
        <v>-0.41450777202072148</v>
      </c>
      <c r="J380" s="23">
        <v>0</v>
      </c>
      <c r="K380" s="45" t="str">
        <f>CONCATENATE(D804,D380, " Curncy")</f>
        <v>EURCHF Curncy</v>
      </c>
      <c r="L380" s="45">
        <f>IF(D380 = D804,1,_xll.BDP(K380,$L$10))</f>
        <v>1</v>
      </c>
      <c r="M380" s="63">
        <f>IF(D380 = D804,1,_xll.BDP(K380,$M$10)*L380)</f>
        <v>1.17109</v>
      </c>
      <c r="N380" s="265">
        <f t="shared" si="202"/>
        <v>0</v>
      </c>
      <c r="O380" s="133">
        <f>N380 / AA740</f>
        <v>0</v>
      </c>
      <c r="P380" s="275">
        <f>N380 / AA804</f>
        <v>0</v>
      </c>
      <c r="Q380" s="64">
        <f t="shared" si="203"/>
        <v>0</v>
      </c>
      <c r="R380" s="10">
        <f>Q380 / AA740*100</f>
        <v>0</v>
      </c>
      <c r="S380" s="10">
        <f>Q380 / AA804*100</f>
        <v>0</v>
      </c>
      <c r="T380" s="288">
        <f t="shared" si="204"/>
        <v>0</v>
      </c>
      <c r="U380" s="127">
        <f t="shared" si="205"/>
        <v>0</v>
      </c>
      <c r="V380" s="30">
        <f t="shared" si="206"/>
        <v>1</v>
      </c>
      <c r="W380" s="40">
        <v>0</v>
      </c>
      <c r="X380" s="40">
        <v>1</v>
      </c>
      <c r="Y380" s="119">
        <f t="shared" si="207"/>
        <v>0</v>
      </c>
      <c r="Z380" s="119">
        <f t="shared" si="208"/>
        <v>0</v>
      </c>
      <c r="AA380" s="168"/>
      <c r="AB380" s="150">
        <f>_xll.BDH(C380,$AB$10,$D$1,$D$1)</f>
        <v>149.69999999999999</v>
      </c>
      <c r="AC380" s="148">
        <f t="shared" si="209"/>
        <v>-4.9499999999999886</v>
      </c>
      <c r="AD380" s="137">
        <f t="shared" si="210"/>
        <v>-3.3066132264528987</v>
      </c>
      <c r="AE380" s="136">
        <v>0</v>
      </c>
      <c r="AF380" s="138">
        <f>IF(D380 = D804,1,_xll.BDP(K380,$AF$10)*L380)</f>
        <v>1.17014</v>
      </c>
      <c r="AG380" s="160">
        <f>AC380*AE380*V380/AF380 / AI740</f>
        <v>0</v>
      </c>
      <c r="AH380" s="160">
        <f>AC380*AE380*V380/AF380 / AI804</f>
        <v>0</v>
      </c>
      <c r="AI380" s="171"/>
      <c r="AJ380" s="162"/>
      <c r="AK380" s="144"/>
    </row>
    <row r="381" spans="1:37" s="40" customFormat="1" x14ac:dyDescent="0.2">
      <c r="B381" s="45">
        <v>3156</v>
      </c>
      <c r="C381" s="116" t="s">
        <v>139</v>
      </c>
      <c r="D381" s="40" t="str">
        <f>_xll.BDP(C381,$D$10)</f>
        <v>CHF</v>
      </c>
      <c r="E381" s="40" t="s">
        <v>397</v>
      </c>
      <c r="F381" s="61">
        <f>_xll.BDP(C381,$F$10)</f>
        <v>52.04</v>
      </c>
      <c r="G381" s="61">
        <f>_xll.BDP(C381,$G$10)</f>
        <v>51.6</v>
      </c>
      <c r="H381" s="62">
        <f t="shared" si="200"/>
        <v>-0.43999999999999773</v>
      </c>
      <c r="I381" s="69">
        <f t="shared" si="201"/>
        <v>-0.845503458877782</v>
      </c>
      <c r="J381" s="23">
        <v>-22700</v>
      </c>
      <c r="K381" s="45" t="str">
        <f>CONCATENATE(D804,D381, " Curncy")</f>
        <v>EURCHF Curncy</v>
      </c>
      <c r="L381" s="45">
        <f>IF(D381 = D804,1,_xll.BDP(K381,$L$10))</f>
        <v>1</v>
      </c>
      <c r="M381" s="63">
        <f>IF(D381 = D804,1,_xll.BDP(K381,$M$10)*L381)</f>
        <v>1.17109</v>
      </c>
      <c r="N381" s="265">
        <f t="shared" si="202"/>
        <v>8528.8064965117537</v>
      </c>
      <c r="O381" s="133">
        <f>N381 / AA740</f>
        <v>5.5076321704943798E-5</v>
      </c>
      <c r="P381" s="275">
        <f>N381 / AA804</f>
        <v>5.0685604243744721E-5</v>
      </c>
      <c r="Q381" s="64">
        <f t="shared" si="203"/>
        <v>-1000196.3982272926</v>
      </c>
      <c r="R381" s="10">
        <f>Q381 / AA740*100</f>
        <v>-0.64589504544888965</v>
      </c>
      <c r="S381" s="10">
        <f>Q381 / AA804*100</f>
        <v>-0.59440390431300927</v>
      </c>
      <c r="T381" s="288">
        <f t="shared" si="204"/>
        <v>-0.64589504544888965</v>
      </c>
      <c r="U381" s="127">
        <f t="shared" si="205"/>
        <v>0</v>
      </c>
      <c r="V381" s="30">
        <f t="shared" si="206"/>
        <v>1</v>
      </c>
      <c r="W381" s="40">
        <v>0</v>
      </c>
      <c r="X381" s="40">
        <v>1</v>
      </c>
      <c r="Y381" s="119">
        <f t="shared" si="207"/>
        <v>5.5076321704943798E-5</v>
      </c>
      <c r="Z381" s="119">
        <f t="shared" si="208"/>
        <v>0</v>
      </c>
      <c r="AA381" s="168"/>
      <c r="AB381" s="150">
        <f>_xll.BDH(C381,$AB$10,$D$1,$D$1)</f>
        <v>53.02</v>
      </c>
      <c r="AC381" s="148">
        <f t="shared" si="209"/>
        <v>-0.98000000000000398</v>
      </c>
      <c r="AD381" s="137">
        <f t="shared" si="210"/>
        <v>-1.8483591097699055</v>
      </c>
      <c r="AE381" s="136">
        <v>-22700</v>
      </c>
      <c r="AF381" s="138">
        <f>IF(D381 = D804,1,_xll.BDP(K381,$AF$10)*L381)</f>
        <v>1.17014</v>
      </c>
      <c r="AG381" s="160">
        <f>AC381*AE381*V381/AF381 / AI740</f>
        <v>1.2307036833416024E-4</v>
      </c>
      <c r="AH381" s="160">
        <f>AC381*AE381*V381/AF381 / AI804</f>
        <v>1.1322103389257762E-4</v>
      </c>
      <c r="AI381" s="171"/>
      <c r="AJ381" s="162"/>
      <c r="AK381" s="144"/>
    </row>
    <row r="382" spans="1:37" s="40" customFormat="1" ht="12" customHeight="1" x14ac:dyDescent="0.2">
      <c r="B382" s="45">
        <v>352</v>
      </c>
      <c r="C382" s="116" t="s">
        <v>962</v>
      </c>
      <c r="D382" s="40" t="str">
        <f>_xll.BDP(C382,$D$10)</f>
        <v>CHF</v>
      </c>
      <c r="E382" s="40" t="s">
        <v>993</v>
      </c>
      <c r="F382" s="61">
        <f>_xll.BDP(C382,$F$10)</f>
        <v>228.1</v>
      </c>
      <c r="G382" s="61">
        <f>_xll.BDP(C382,$G$10)</f>
        <v>227.1</v>
      </c>
      <c r="H382" s="62">
        <f t="shared" si="200"/>
        <v>-1</v>
      </c>
      <c r="I382" s="69">
        <f t="shared" si="201"/>
        <v>-0.43840420868040331</v>
      </c>
      <c r="J382" s="23">
        <v>0</v>
      </c>
      <c r="K382" s="45" t="str">
        <f>CONCATENATE(D804,D382, " Curncy")</f>
        <v>EURCHF Curncy</v>
      </c>
      <c r="L382" s="45">
        <f>IF(D382 = D804,1,_xll.BDP(K382,$L$10))</f>
        <v>1</v>
      </c>
      <c r="M382" s="63">
        <f>IF(D382 = D804,1,_xll.BDP(K382,$M$10)*L382)</f>
        <v>1.17109</v>
      </c>
      <c r="N382" s="265">
        <f t="shared" si="202"/>
        <v>0</v>
      </c>
      <c r="O382" s="133">
        <f>N382 / AA740</f>
        <v>0</v>
      </c>
      <c r="P382" s="275">
        <f>N382 / AA804</f>
        <v>0</v>
      </c>
      <c r="Q382" s="64">
        <f t="shared" si="203"/>
        <v>0</v>
      </c>
      <c r="R382" s="10">
        <f>Q382 / AA740*100</f>
        <v>0</v>
      </c>
      <c r="S382" s="10">
        <f>Q382 / AA804*100</f>
        <v>0</v>
      </c>
      <c r="T382" s="288">
        <f t="shared" si="204"/>
        <v>0</v>
      </c>
      <c r="U382" s="127">
        <f t="shared" si="205"/>
        <v>0</v>
      </c>
      <c r="V382" s="30">
        <f t="shared" si="206"/>
        <v>1</v>
      </c>
      <c r="W382" s="40">
        <v>0</v>
      </c>
      <c r="X382" s="40">
        <v>1</v>
      </c>
      <c r="Y382" s="119">
        <f t="shared" si="207"/>
        <v>0</v>
      </c>
      <c r="Z382" s="119">
        <f t="shared" si="208"/>
        <v>0</v>
      </c>
      <c r="AA382" s="168"/>
      <c r="AB382" s="150">
        <f>_xll.BDH(C382,$AB$10,$D$1,$D$1)</f>
        <v>234.5</v>
      </c>
      <c r="AC382" s="148">
        <f t="shared" si="209"/>
        <v>-6.4000000000000057</v>
      </c>
      <c r="AD382" s="137">
        <f t="shared" si="210"/>
        <v>-2.7292110874200448</v>
      </c>
      <c r="AE382" s="136">
        <v>0</v>
      </c>
      <c r="AF382" s="138">
        <f>IF(D382 = D804,1,_xll.BDP(K382,$AF$10)*L382)</f>
        <v>1.17014</v>
      </c>
      <c r="AG382" s="160">
        <f>AC382*AE382*V382/AF382 / AI740</f>
        <v>0</v>
      </c>
      <c r="AH382" s="160">
        <f>AC382*AE382*V382/AF382 / AI804</f>
        <v>0</v>
      </c>
      <c r="AI382" s="171"/>
      <c r="AJ382" s="162"/>
      <c r="AK382" s="144"/>
    </row>
    <row r="383" spans="1:37" s="40" customFormat="1" x14ac:dyDescent="0.2">
      <c r="B383" s="45">
        <v>2492</v>
      </c>
      <c r="C383" s="116" t="s">
        <v>138</v>
      </c>
      <c r="D383" s="40" t="str">
        <f>_xll.BDP(C383,$D$10)</f>
        <v>CHF</v>
      </c>
      <c r="E383" s="40" t="s">
        <v>338</v>
      </c>
      <c r="F383" s="61">
        <f>_xll.BDP(C383,$F$10)</f>
        <v>74.099999999999994</v>
      </c>
      <c r="G383" s="61">
        <f>_xll.BDP(C383,$G$10)</f>
        <v>73.7</v>
      </c>
      <c r="H383" s="62">
        <f t="shared" si="200"/>
        <v>-0.39999999999999147</v>
      </c>
      <c r="I383" s="69">
        <f t="shared" si="201"/>
        <v>-0.53981106612684415</v>
      </c>
      <c r="J383" s="23">
        <v>0</v>
      </c>
      <c r="K383" s="45" t="str">
        <f>CONCATENATE(D804,D383, " Curncy")</f>
        <v>EURCHF Curncy</v>
      </c>
      <c r="L383" s="45">
        <f>IF(D383 = D804,1,_xll.BDP(K383,$L$10))</f>
        <v>1</v>
      </c>
      <c r="M383" s="63">
        <f>IF(D383 = D804,1,_xll.BDP(K383,$M$10)*L383)</f>
        <v>1.17109</v>
      </c>
      <c r="N383" s="265">
        <f t="shared" si="202"/>
        <v>0</v>
      </c>
      <c r="O383" s="133">
        <f>N383 / AA740</f>
        <v>0</v>
      </c>
      <c r="P383" s="275">
        <f>N383 / AA804</f>
        <v>0</v>
      </c>
      <c r="Q383" s="64">
        <f t="shared" si="203"/>
        <v>0</v>
      </c>
      <c r="R383" s="10">
        <f>Q383 / AA740*100</f>
        <v>0</v>
      </c>
      <c r="S383" s="10">
        <f>Q383 / AA804*100</f>
        <v>0</v>
      </c>
      <c r="T383" s="288">
        <f t="shared" si="204"/>
        <v>0</v>
      </c>
      <c r="U383" s="127">
        <f t="shared" si="205"/>
        <v>0</v>
      </c>
      <c r="V383" s="30">
        <f t="shared" si="206"/>
        <v>1</v>
      </c>
      <c r="W383" s="40">
        <v>0</v>
      </c>
      <c r="X383" s="40">
        <v>1</v>
      </c>
      <c r="Y383" s="119">
        <f t="shared" si="207"/>
        <v>0</v>
      </c>
      <c r="Z383" s="119">
        <f t="shared" si="208"/>
        <v>0</v>
      </c>
      <c r="AA383" s="168"/>
      <c r="AB383" s="150">
        <f>_xll.BDH(C383,$AB$10,$D$1,$D$1)</f>
        <v>75.64</v>
      </c>
      <c r="AC383" s="148">
        <f t="shared" si="209"/>
        <v>-1.5400000000000063</v>
      </c>
      <c r="AD383" s="137">
        <f t="shared" si="210"/>
        <v>-2.0359598096245457</v>
      </c>
      <c r="AE383" s="136">
        <v>0</v>
      </c>
      <c r="AF383" s="138">
        <f>IF(D383 = D804,1,_xll.BDP(K383,$AF$10)*L383)</f>
        <v>1.17014</v>
      </c>
      <c r="AG383" s="160">
        <f>AC383*AE383*V383/AF383 / AI740</f>
        <v>0</v>
      </c>
      <c r="AH383" s="160">
        <f>AC383*AE383*V383/AF383 / AI804</f>
        <v>0</v>
      </c>
      <c r="AI383" s="171"/>
      <c r="AJ383" s="162"/>
      <c r="AK383" s="144"/>
    </row>
    <row r="384" spans="1:37" s="40" customFormat="1" ht="12" customHeight="1" x14ac:dyDescent="0.2">
      <c r="B384" s="45">
        <v>347</v>
      </c>
      <c r="C384" s="116" t="s">
        <v>963</v>
      </c>
      <c r="D384" s="40" t="str">
        <f>_xll.BDP(C384,$D$10)</f>
        <v>CHF</v>
      </c>
      <c r="E384" s="40" t="s">
        <v>994</v>
      </c>
      <c r="F384" s="61">
        <f>_xll.BDP(C384,$F$10)</f>
        <v>76.38</v>
      </c>
      <c r="G384" s="61">
        <f>_xll.BDP(C384,$G$10)</f>
        <v>75.28</v>
      </c>
      <c r="H384" s="62">
        <f t="shared" si="200"/>
        <v>-1.0999999999999943</v>
      </c>
      <c r="I384" s="69">
        <f t="shared" si="201"/>
        <v>-1.4401675831369394</v>
      </c>
      <c r="J384" s="23">
        <v>0</v>
      </c>
      <c r="K384" s="45" t="str">
        <f>CONCATENATE(D804,D384, " Curncy")</f>
        <v>EURCHF Curncy</v>
      </c>
      <c r="L384" s="45">
        <f>IF(D384 = D804,1,_xll.BDP(K384,$L$10))</f>
        <v>1</v>
      </c>
      <c r="M384" s="63">
        <f>IF(D384 = D804,1,_xll.BDP(K384,$M$10)*L384)</f>
        <v>1.17109</v>
      </c>
      <c r="N384" s="265">
        <f t="shared" si="202"/>
        <v>0</v>
      </c>
      <c r="O384" s="133">
        <f>N384 / AA740</f>
        <v>0</v>
      </c>
      <c r="P384" s="275">
        <f>N384 / AA804</f>
        <v>0</v>
      </c>
      <c r="Q384" s="64">
        <f t="shared" si="203"/>
        <v>0</v>
      </c>
      <c r="R384" s="10">
        <f>Q384 / AA740*100</f>
        <v>0</v>
      </c>
      <c r="S384" s="10">
        <f>Q384 / AA804*100</f>
        <v>0</v>
      </c>
      <c r="T384" s="288">
        <f t="shared" si="204"/>
        <v>0</v>
      </c>
      <c r="U384" s="127">
        <f t="shared" si="205"/>
        <v>0</v>
      </c>
      <c r="V384" s="30">
        <f t="shared" si="206"/>
        <v>1</v>
      </c>
      <c r="W384" s="40">
        <v>0</v>
      </c>
      <c r="X384" s="40">
        <v>1</v>
      </c>
      <c r="Y384" s="119">
        <f t="shared" si="207"/>
        <v>0</v>
      </c>
      <c r="Z384" s="119">
        <f t="shared" si="208"/>
        <v>0</v>
      </c>
      <c r="AA384" s="168"/>
      <c r="AB384" s="150">
        <f>_xll.BDH(C384,$AB$10,$D$1,$D$1)</f>
        <v>78.16</v>
      </c>
      <c r="AC384" s="148">
        <f t="shared" si="209"/>
        <v>-1.7800000000000011</v>
      </c>
      <c r="AD384" s="137">
        <f t="shared" si="210"/>
        <v>-2.2773797338792234</v>
      </c>
      <c r="AE384" s="136">
        <v>0</v>
      </c>
      <c r="AF384" s="138">
        <f>IF(D384 = D804,1,_xll.BDP(K384,$AF$10)*L384)</f>
        <v>1.17014</v>
      </c>
      <c r="AG384" s="160">
        <f>AC384*AE384*V384/AF384 / AI740</f>
        <v>0</v>
      </c>
      <c r="AH384" s="160">
        <f>AC384*AE384*V384/AF384 / AI804</f>
        <v>0</v>
      </c>
      <c r="AI384" s="171"/>
      <c r="AJ384" s="162"/>
      <c r="AK384" s="144"/>
    </row>
    <row r="385" spans="1:37" s="40" customFormat="1" ht="12" customHeight="1" x14ac:dyDescent="0.2">
      <c r="B385" s="45">
        <v>18249</v>
      </c>
      <c r="C385" s="116" t="s">
        <v>964</v>
      </c>
      <c r="D385" s="40" t="str">
        <f>_xll.BDP(C385,$D$10)</f>
        <v>CHF</v>
      </c>
      <c r="E385" s="40" t="s">
        <v>995</v>
      </c>
      <c r="F385" s="61">
        <f>_xll.BDP(C385,$F$10)</f>
        <v>722.5</v>
      </c>
      <c r="G385" s="61">
        <f>_xll.BDP(C385,$G$10)</f>
        <v>711.5</v>
      </c>
      <c r="H385" s="62">
        <f t="shared" si="200"/>
        <v>-11</v>
      </c>
      <c r="I385" s="69">
        <f t="shared" si="201"/>
        <v>-1.5224913494809689</v>
      </c>
      <c r="J385" s="23">
        <v>0</v>
      </c>
      <c r="K385" s="45" t="str">
        <f>CONCATENATE(D804,D385, " Curncy")</f>
        <v>EURCHF Curncy</v>
      </c>
      <c r="L385" s="45">
        <f>IF(D385 = D804,1,_xll.BDP(K385,$L$10))</f>
        <v>1</v>
      </c>
      <c r="M385" s="63">
        <f>IF(D385 = D804,1,_xll.BDP(K385,$M$10)*L385)</f>
        <v>1.17109</v>
      </c>
      <c r="N385" s="265">
        <f t="shared" si="202"/>
        <v>0</v>
      </c>
      <c r="O385" s="133">
        <f>N385 / AA740</f>
        <v>0</v>
      </c>
      <c r="P385" s="275">
        <f>N385 / AA804</f>
        <v>0</v>
      </c>
      <c r="Q385" s="64">
        <f t="shared" si="203"/>
        <v>0</v>
      </c>
      <c r="R385" s="10">
        <f>Q385 / AA740*100</f>
        <v>0</v>
      </c>
      <c r="S385" s="10">
        <f>Q385 / AA804*100</f>
        <v>0</v>
      </c>
      <c r="T385" s="288">
        <f t="shared" si="204"/>
        <v>0</v>
      </c>
      <c r="U385" s="127">
        <f t="shared" si="205"/>
        <v>0</v>
      </c>
      <c r="V385" s="30">
        <f t="shared" si="206"/>
        <v>1</v>
      </c>
      <c r="W385" s="40">
        <v>0</v>
      </c>
      <c r="X385" s="40">
        <v>1</v>
      </c>
      <c r="Y385" s="119">
        <f t="shared" si="207"/>
        <v>0</v>
      </c>
      <c r="Z385" s="119">
        <f t="shared" si="208"/>
        <v>0</v>
      </c>
      <c r="AA385" s="168"/>
      <c r="AB385" s="150">
        <f>_xll.BDH(C385,$AB$10,$D$1,$D$1)</f>
        <v>680.5</v>
      </c>
      <c r="AC385" s="148">
        <f t="shared" si="209"/>
        <v>42</v>
      </c>
      <c r="AD385" s="137">
        <f t="shared" si="210"/>
        <v>6.1719324026451137</v>
      </c>
      <c r="AE385" s="136">
        <v>0</v>
      </c>
      <c r="AF385" s="138">
        <f>IF(D385 = D804,1,_xll.BDP(K385,$AF$10)*L385)</f>
        <v>1.17014</v>
      </c>
      <c r="AG385" s="160">
        <f>AC385*AE385*V385/AF385 / AI740</f>
        <v>0</v>
      </c>
      <c r="AH385" s="160">
        <f>AC385*AE385*V385/AF385 / AI804</f>
        <v>0</v>
      </c>
      <c r="AI385" s="171"/>
      <c r="AJ385" s="162"/>
      <c r="AK385" s="144"/>
    </row>
    <row r="386" spans="1:37" s="40" customFormat="1" ht="12" customHeight="1" x14ac:dyDescent="0.2">
      <c r="B386" s="45">
        <v>373</v>
      </c>
      <c r="C386" s="116" t="s">
        <v>966</v>
      </c>
      <c r="D386" s="40" t="str">
        <f>_xll.BDP(C386,$D$10)</f>
        <v>CHF</v>
      </c>
      <c r="E386" s="40" t="s">
        <v>997</v>
      </c>
      <c r="F386" s="61">
        <f>_xll.BDP(C386,$F$10)</f>
        <v>216.4</v>
      </c>
      <c r="G386" s="61">
        <f>_xll.BDP(C386,$G$10)</f>
        <v>216</v>
      </c>
      <c r="H386" s="62">
        <f t="shared" si="200"/>
        <v>-0.40000000000000568</v>
      </c>
      <c r="I386" s="69">
        <f t="shared" si="201"/>
        <v>-0.18484288354898598</v>
      </c>
      <c r="J386" s="23">
        <v>0</v>
      </c>
      <c r="K386" s="45" t="str">
        <f>CONCATENATE(D804,D386, " Curncy")</f>
        <v>EURCHF Curncy</v>
      </c>
      <c r="L386" s="45">
        <f>IF(D386 = D804,1,_xll.BDP(K386,$L$10))</f>
        <v>1</v>
      </c>
      <c r="M386" s="63">
        <f>IF(D386 = D804,1,_xll.BDP(K386,$M$10)*L386)</f>
        <v>1.17109</v>
      </c>
      <c r="N386" s="265">
        <f t="shared" si="202"/>
        <v>0</v>
      </c>
      <c r="O386" s="133">
        <f>N386 / AA740</f>
        <v>0</v>
      </c>
      <c r="P386" s="275">
        <f>N386 / AA804</f>
        <v>0</v>
      </c>
      <c r="Q386" s="64">
        <f t="shared" si="203"/>
        <v>0</v>
      </c>
      <c r="R386" s="10">
        <f>Q386 / AA740*100</f>
        <v>0</v>
      </c>
      <c r="S386" s="10">
        <f>Q386 / AA804*100</f>
        <v>0</v>
      </c>
      <c r="T386" s="288">
        <f t="shared" si="204"/>
        <v>0</v>
      </c>
      <c r="U386" s="127">
        <f t="shared" si="205"/>
        <v>0</v>
      </c>
      <c r="V386" s="30">
        <f t="shared" si="206"/>
        <v>1</v>
      </c>
      <c r="W386" s="40">
        <v>0</v>
      </c>
      <c r="X386" s="40">
        <v>1</v>
      </c>
      <c r="Y386" s="119">
        <f t="shared" si="207"/>
        <v>0</v>
      </c>
      <c r="Z386" s="119">
        <f t="shared" si="208"/>
        <v>0</v>
      </c>
      <c r="AA386" s="168"/>
      <c r="AB386" s="150">
        <f>_xll.BDH(C386,$AB$10,$D$1,$D$1)</f>
        <v>228.75</v>
      </c>
      <c r="AC386" s="148">
        <f t="shared" si="209"/>
        <v>-12.349999999999994</v>
      </c>
      <c r="AD386" s="137">
        <f t="shared" si="210"/>
        <v>-5.3989071038251337</v>
      </c>
      <c r="AE386" s="136">
        <v>0</v>
      </c>
      <c r="AF386" s="138">
        <f>IF(D386 = D804,1,_xll.BDP(K386,$AF$10)*L386)</f>
        <v>1.17014</v>
      </c>
      <c r="AG386" s="160">
        <f>AC386*AE386*V386/AF386 / AI740</f>
        <v>0</v>
      </c>
      <c r="AH386" s="160">
        <f>AC386*AE386*V386/AF386 / AI804</f>
        <v>0</v>
      </c>
      <c r="AI386" s="171"/>
      <c r="AJ386" s="162"/>
      <c r="AK386" s="144"/>
    </row>
    <row r="387" spans="1:37" s="40" customFormat="1" ht="12" customHeight="1" x14ac:dyDescent="0.2">
      <c r="B387" s="45">
        <v>4032</v>
      </c>
      <c r="C387" s="116" t="s">
        <v>967</v>
      </c>
      <c r="D387" s="40" t="str">
        <f>_xll.BDP(C387,$D$10)</f>
        <v>CHF</v>
      </c>
      <c r="E387" s="40" t="s">
        <v>998</v>
      </c>
      <c r="F387" s="61">
        <f>_xll.BDP(C387,$F$10)</f>
        <v>2345</v>
      </c>
      <c r="G387" s="61">
        <f>_xll.BDP(C387,$G$10)</f>
        <v>2320</v>
      </c>
      <c r="H387" s="62">
        <f t="shared" si="200"/>
        <v>-25</v>
      </c>
      <c r="I387" s="69">
        <f t="shared" si="201"/>
        <v>-1.0660980810234542</v>
      </c>
      <c r="J387" s="23">
        <v>0</v>
      </c>
      <c r="K387" s="45" t="str">
        <f>CONCATENATE(D804,D387, " Curncy")</f>
        <v>EURCHF Curncy</v>
      </c>
      <c r="L387" s="45">
        <f>IF(D387 = D804,1,_xll.BDP(K387,$L$10))</f>
        <v>1</v>
      </c>
      <c r="M387" s="63">
        <f>IF(D387 = D804,1,_xll.BDP(K387,$M$10)*L387)</f>
        <v>1.17109</v>
      </c>
      <c r="N387" s="265">
        <f t="shared" si="202"/>
        <v>0</v>
      </c>
      <c r="O387" s="133">
        <f>N387 / AA740</f>
        <v>0</v>
      </c>
      <c r="P387" s="275">
        <f>N387 / AA804</f>
        <v>0</v>
      </c>
      <c r="Q387" s="64">
        <f t="shared" si="203"/>
        <v>0</v>
      </c>
      <c r="R387" s="10">
        <f>Q387 / AA740*100</f>
        <v>0</v>
      </c>
      <c r="S387" s="10">
        <f>Q387 / AA804*100</f>
        <v>0</v>
      </c>
      <c r="T387" s="288">
        <f t="shared" si="204"/>
        <v>0</v>
      </c>
      <c r="U387" s="127">
        <f t="shared" si="205"/>
        <v>0</v>
      </c>
      <c r="V387" s="30">
        <f t="shared" si="206"/>
        <v>1</v>
      </c>
      <c r="W387" s="40">
        <v>0</v>
      </c>
      <c r="X387" s="40">
        <v>1</v>
      </c>
      <c r="Y387" s="119">
        <f t="shared" si="207"/>
        <v>0</v>
      </c>
      <c r="Z387" s="119">
        <f t="shared" si="208"/>
        <v>0</v>
      </c>
      <c r="AA387" s="168"/>
      <c r="AB387" s="150">
        <f>_xll.BDH(C387,$AB$10,$D$1,$D$1)</f>
        <v>2432</v>
      </c>
      <c r="AC387" s="148">
        <f t="shared" si="209"/>
        <v>-87</v>
      </c>
      <c r="AD387" s="137">
        <f t="shared" si="210"/>
        <v>-3.5773026315789469</v>
      </c>
      <c r="AE387" s="136">
        <v>0</v>
      </c>
      <c r="AF387" s="138">
        <f>IF(D387 = D804,1,_xll.BDP(K387,$AF$10)*L387)</f>
        <v>1.17014</v>
      </c>
      <c r="AG387" s="160">
        <f>AC387*AE387*V387/AF387 / AI740</f>
        <v>0</v>
      </c>
      <c r="AH387" s="160">
        <f>AC387*AE387*V387/AF387 / AI804</f>
        <v>0</v>
      </c>
      <c r="AI387" s="171"/>
      <c r="AJ387" s="162"/>
      <c r="AK387" s="144"/>
    </row>
    <row r="388" spans="1:37" s="40" customFormat="1" ht="12" customHeight="1" x14ac:dyDescent="0.2">
      <c r="B388" s="45">
        <v>2010</v>
      </c>
      <c r="C388" s="116" t="s">
        <v>968</v>
      </c>
      <c r="D388" s="40" t="str">
        <f>_xll.BDP(C388,$D$10)</f>
        <v>CHF</v>
      </c>
      <c r="E388" s="40" t="s">
        <v>999</v>
      </c>
      <c r="F388" s="61">
        <f>_xll.BDP(C388,$F$10)</f>
        <v>7410</v>
      </c>
      <c r="G388" s="61">
        <f>_xll.BDP(C388,$G$10)</f>
        <v>7360</v>
      </c>
      <c r="H388" s="62">
        <f t="shared" si="200"/>
        <v>-50</v>
      </c>
      <c r="I388" s="69">
        <f t="shared" si="201"/>
        <v>-0.67476383265856954</v>
      </c>
      <c r="J388" s="23">
        <v>0</v>
      </c>
      <c r="K388" s="45" t="str">
        <f>CONCATENATE(D804,D388, " Curncy")</f>
        <v>EURCHF Curncy</v>
      </c>
      <c r="L388" s="45">
        <f>IF(D388 = D804,1,_xll.BDP(K388,$L$10))</f>
        <v>1</v>
      </c>
      <c r="M388" s="63">
        <f>IF(D388 = D804,1,_xll.BDP(K388,$M$10)*L388)</f>
        <v>1.17109</v>
      </c>
      <c r="N388" s="265">
        <f t="shared" si="202"/>
        <v>0</v>
      </c>
      <c r="O388" s="133">
        <f>N388 / AA740</f>
        <v>0</v>
      </c>
      <c r="P388" s="275">
        <f>N388 / AA804</f>
        <v>0</v>
      </c>
      <c r="Q388" s="64">
        <f t="shared" si="203"/>
        <v>0</v>
      </c>
      <c r="R388" s="10">
        <f>Q388 / AA740*100</f>
        <v>0</v>
      </c>
      <c r="S388" s="10">
        <f>Q388 / AA804*100</f>
        <v>0</v>
      </c>
      <c r="T388" s="288">
        <f t="shared" si="204"/>
        <v>0</v>
      </c>
      <c r="U388" s="127">
        <f t="shared" si="205"/>
        <v>0</v>
      </c>
      <c r="V388" s="30">
        <f t="shared" si="206"/>
        <v>1</v>
      </c>
      <c r="W388" s="40">
        <v>0</v>
      </c>
      <c r="X388" s="40">
        <v>1</v>
      </c>
      <c r="Y388" s="119">
        <f t="shared" si="207"/>
        <v>0</v>
      </c>
      <c r="Z388" s="119">
        <f t="shared" si="208"/>
        <v>0</v>
      </c>
      <c r="AA388" s="168"/>
      <c r="AB388" s="150">
        <f>_xll.BDH(C388,$AB$10,$D$1,$D$1)</f>
        <v>7690</v>
      </c>
      <c r="AC388" s="148">
        <f t="shared" si="209"/>
        <v>-280</v>
      </c>
      <c r="AD388" s="137">
        <f t="shared" si="210"/>
        <v>-3.6410923276983094</v>
      </c>
      <c r="AE388" s="136">
        <v>0</v>
      </c>
      <c r="AF388" s="138">
        <f>IF(D388 = D804,1,_xll.BDP(K388,$AF$10)*L388)</f>
        <v>1.17014</v>
      </c>
      <c r="AG388" s="160">
        <f>AC388*AE388*V388/AF388 / AI740</f>
        <v>0</v>
      </c>
      <c r="AH388" s="160">
        <f>AC388*AE388*V388/AF388 / AI804</f>
        <v>0</v>
      </c>
      <c r="AI388" s="171"/>
      <c r="AJ388" s="162"/>
      <c r="AK388" s="144"/>
    </row>
    <row r="389" spans="1:37" s="40" customFormat="1" x14ac:dyDescent="0.2">
      <c r="B389" s="45">
        <v>2330</v>
      </c>
      <c r="C389" s="116" t="s">
        <v>137</v>
      </c>
      <c r="D389" s="40" t="str">
        <f>_xll.BDP(C389,$D$10)</f>
        <v>CHF</v>
      </c>
      <c r="E389" s="40" t="s">
        <v>328</v>
      </c>
      <c r="F389" s="61">
        <f>_xll.BDP(C389,$F$10)</f>
        <v>408.6</v>
      </c>
      <c r="G389" s="61">
        <f>_xll.BDP(C389,$G$10)</f>
        <v>403.6</v>
      </c>
      <c r="H389" s="62">
        <f t="shared" si="200"/>
        <v>-5</v>
      </c>
      <c r="I389" s="69">
        <f t="shared" si="201"/>
        <v>-1.2236906510034262</v>
      </c>
      <c r="J389" s="23">
        <v>-4370</v>
      </c>
      <c r="K389" s="45" t="str">
        <f>CONCATENATE(D804,D389, " Curncy")</f>
        <v>EURCHF Curncy</v>
      </c>
      <c r="L389" s="45">
        <f>IF(D389 = D804,1,_xll.BDP(K389,$L$10))</f>
        <v>1</v>
      </c>
      <c r="M389" s="63">
        <f>IF(D389 = D804,1,_xll.BDP(K389,$M$10)*L389)</f>
        <v>1.17109</v>
      </c>
      <c r="N389" s="265">
        <f t="shared" si="202"/>
        <v>18657.831592789626</v>
      </c>
      <c r="O389" s="133">
        <f>N389 / AA740</f>
        <v>1.2048634654115219E-4</v>
      </c>
      <c r="P389" s="275">
        <f>N389 / AA804</f>
        <v>1.1088110259569761E-4</v>
      </c>
      <c r="Q389" s="64">
        <f t="shared" si="203"/>
        <v>-1506060.1661699784</v>
      </c>
      <c r="R389" s="10">
        <f>Q389 / AA740*100</f>
        <v>-0.97256578928018056</v>
      </c>
      <c r="S389" s="10">
        <f>Q389 / AA804*100</f>
        <v>-0.89503226015247106</v>
      </c>
      <c r="T389" s="288">
        <f t="shared" si="204"/>
        <v>-0.97256578928018056</v>
      </c>
      <c r="U389" s="127">
        <f t="shared" si="205"/>
        <v>0</v>
      </c>
      <c r="V389" s="30">
        <f t="shared" si="206"/>
        <v>1</v>
      </c>
      <c r="W389" s="40">
        <v>0</v>
      </c>
      <c r="X389" s="40">
        <v>1</v>
      </c>
      <c r="Y389" s="119">
        <f t="shared" si="207"/>
        <v>1.2048634654115219E-4</v>
      </c>
      <c r="Z389" s="119">
        <f t="shared" si="208"/>
        <v>0</v>
      </c>
      <c r="AA389" s="168"/>
      <c r="AB389" s="150">
        <f>_xll.BDH(C389,$AB$10,$D$1,$D$1)</f>
        <v>398.1</v>
      </c>
      <c r="AC389" s="148">
        <f t="shared" si="209"/>
        <v>10.5</v>
      </c>
      <c r="AD389" s="137">
        <f t="shared" si="210"/>
        <v>2.6375282592313485</v>
      </c>
      <c r="AE389" s="136">
        <v>-4370</v>
      </c>
      <c r="AF389" s="138">
        <f>IF(D389 = D804,1,_xll.BDP(K389,$AF$10)*L389)</f>
        <v>1.17014</v>
      </c>
      <c r="AG389" s="160">
        <f>AC389*AE389*V389/AF389 / AI740</f>
        <v>-2.5384715683776497E-4</v>
      </c>
      <c r="AH389" s="160">
        <f>AC389*AE389*V389/AF389 / AI804</f>
        <v>-2.3353174234293372E-4</v>
      </c>
      <c r="AI389" s="171"/>
      <c r="AJ389" s="162"/>
      <c r="AK389" s="144"/>
    </row>
    <row r="390" spans="1:37" s="40" customFormat="1" ht="12" customHeight="1" x14ac:dyDescent="0.2">
      <c r="B390" s="45">
        <v>23690</v>
      </c>
      <c r="C390" s="116" t="s">
        <v>969</v>
      </c>
      <c r="D390" s="40" t="str">
        <f>_xll.BDP(C390,$D$10)</f>
        <v>CHF</v>
      </c>
      <c r="E390" s="40" t="s">
        <v>1000</v>
      </c>
      <c r="F390" s="61">
        <f>_xll.BDP(C390,$F$10)</f>
        <v>16.7</v>
      </c>
      <c r="G390" s="61">
        <f>_xll.BDP(C390,$G$10)</f>
        <v>16.579999999999998</v>
      </c>
      <c r="H390" s="62">
        <f t="shared" si="200"/>
        <v>-0.12000000000000099</v>
      </c>
      <c r="I390" s="69">
        <f t="shared" si="201"/>
        <v>-0.718562874251503</v>
      </c>
      <c r="J390" s="23">
        <v>0</v>
      </c>
      <c r="K390" s="45" t="str">
        <f>CONCATENATE(D804,D390, " Curncy")</f>
        <v>EURCHF Curncy</v>
      </c>
      <c r="L390" s="45">
        <f>IF(D390 = D804,1,_xll.BDP(K390,$L$10))</f>
        <v>1</v>
      </c>
      <c r="M390" s="63">
        <f>IF(D390 = D804,1,_xll.BDP(K390,$M$10)*L390)</f>
        <v>1.17109</v>
      </c>
      <c r="N390" s="265">
        <f t="shared" si="202"/>
        <v>0</v>
      </c>
      <c r="O390" s="133">
        <f>N390 / AA740</f>
        <v>0</v>
      </c>
      <c r="P390" s="275">
        <f>N390 / AA804</f>
        <v>0</v>
      </c>
      <c r="Q390" s="64">
        <f t="shared" si="203"/>
        <v>0</v>
      </c>
      <c r="R390" s="10">
        <f>Q390 / AA740*100</f>
        <v>0</v>
      </c>
      <c r="S390" s="10">
        <f>Q390 / AA804*100</f>
        <v>0</v>
      </c>
      <c r="T390" s="288">
        <f t="shared" si="204"/>
        <v>0</v>
      </c>
      <c r="U390" s="127">
        <f t="shared" si="205"/>
        <v>0</v>
      </c>
      <c r="V390" s="30">
        <f t="shared" si="206"/>
        <v>1</v>
      </c>
      <c r="W390" s="40">
        <v>0</v>
      </c>
      <c r="X390" s="40">
        <v>1</v>
      </c>
      <c r="Y390" s="119">
        <f t="shared" si="207"/>
        <v>0</v>
      </c>
      <c r="Z390" s="119">
        <f t="shared" si="208"/>
        <v>0</v>
      </c>
      <c r="AA390" s="168"/>
      <c r="AB390" s="150">
        <f>_xll.BDH(C390,$AB$10,$D$1,$D$1)</f>
        <v>17.489999999999998</v>
      </c>
      <c r="AC390" s="148">
        <f t="shared" si="209"/>
        <v>-0.78999999999999915</v>
      </c>
      <c r="AD390" s="137">
        <f t="shared" si="210"/>
        <v>-4.5168667810177201</v>
      </c>
      <c r="AE390" s="136">
        <v>0</v>
      </c>
      <c r="AF390" s="138">
        <f>IF(D390 = D804,1,_xll.BDP(K390,$AF$10)*L390)</f>
        <v>1.17014</v>
      </c>
      <c r="AG390" s="160">
        <f>AC390*AE390*V390/AF390 / AI740</f>
        <v>0</v>
      </c>
      <c r="AH390" s="160">
        <f>AC390*AE390*V390/AF390 / AI804</f>
        <v>0</v>
      </c>
      <c r="AI390" s="171"/>
      <c r="AJ390" s="162"/>
      <c r="AK390" s="144"/>
    </row>
    <row r="391" spans="1:37" s="40" customFormat="1" ht="12" customHeight="1" x14ac:dyDescent="0.2">
      <c r="B391" s="45">
        <v>372</v>
      </c>
      <c r="C391" s="116" t="s">
        <v>970</v>
      </c>
      <c r="D391" s="40" t="str">
        <f>_xll.BDP(C391,$D$10)</f>
        <v>CHF</v>
      </c>
      <c r="E391" s="40" t="s">
        <v>1001</v>
      </c>
      <c r="F391" s="61">
        <f>_xll.BDP(C391,$F$10)</f>
        <v>305.10000000000002</v>
      </c>
      <c r="G391" s="61">
        <f>_xll.BDP(C391,$G$10)</f>
        <v>300.2</v>
      </c>
      <c r="H391" s="62">
        <f t="shared" si="200"/>
        <v>-4.9000000000000341</v>
      </c>
      <c r="I391" s="69">
        <f t="shared" si="201"/>
        <v>-1.6060308095706435</v>
      </c>
      <c r="J391" s="23">
        <v>0</v>
      </c>
      <c r="K391" s="45" t="str">
        <f>CONCATENATE(D804,D391, " Curncy")</f>
        <v>EURCHF Curncy</v>
      </c>
      <c r="L391" s="45">
        <f>IF(D391 = D804,1,_xll.BDP(K391,$L$10))</f>
        <v>1</v>
      </c>
      <c r="M391" s="63">
        <f>IF(D391 = D804,1,_xll.BDP(K391,$M$10)*L391)</f>
        <v>1.17109</v>
      </c>
      <c r="N391" s="265">
        <f t="shared" si="202"/>
        <v>0</v>
      </c>
      <c r="O391" s="133">
        <f>N391 / AA740</f>
        <v>0</v>
      </c>
      <c r="P391" s="275">
        <f>N391 / AA804</f>
        <v>0</v>
      </c>
      <c r="Q391" s="64">
        <f t="shared" si="203"/>
        <v>0</v>
      </c>
      <c r="R391" s="10">
        <f>Q391 / AA740*100</f>
        <v>0</v>
      </c>
      <c r="S391" s="10">
        <f>Q391 / AA804*100</f>
        <v>0</v>
      </c>
      <c r="T391" s="288">
        <f t="shared" si="204"/>
        <v>0</v>
      </c>
      <c r="U391" s="127">
        <f t="shared" si="205"/>
        <v>0</v>
      </c>
      <c r="V391" s="30">
        <f t="shared" si="206"/>
        <v>1</v>
      </c>
      <c r="W391" s="40">
        <v>0</v>
      </c>
      <c r="X391" s="40">
        <v>1</v>
      </c>
      <c r="Y391" s="119">
        <f t="shared" si="207"/>
        <v>0</v>
      </c>
      <c r="Z391" s="119">
        <f t="shared" si="208"/>
        <v>0</v>
      </c>
      <c r="AA391" s="168"/>
      <c r="AB391" s="150">
        <f>_xll.BDH(C391,$AB$10,$D$1,$D$1)</f>
        <v>308.89999999999998</v>
      </c>
      <c r="AC391" s="148">
        <f t="shared" si="209"/>
        <v>-3.7999999999999545</v>
      </c>
      <c r="AD391" s="137">
        <f t="shared" si="210"/>
        <v>-1.2301715765619796</v>
      </c>
      <c r="AE391" s="136">
        <v>0</v>
      </c>
      <c r="AF391" s="138">
        <f>IF(D391 = D804,1,_xll.BDP(K391,$AF$10)*L391)</f>
        <v>1.17014</v>
      </c>
      <c r="AG391" s="160">
        <f>AC391*AE391*V391/AF391 / AI740</f>
        <v>0</v>
      </c>
      <c r="AH391" s="160">
        <f>AC391*AE391*V391/AF391 / AI804</f>
        <v>0</v>
      </c>
      <c r="AI391" s="171"/>
      <c r="AJ391" s="162"/>
      <c r="AK391" s="144"/>
    </row>
    <row r="392" spans="1:37" s="40" customFormat="1" x14ac:dyDescent="0.2">
      <c r="A392" s="42" t="s">
        <v>307</v>
      </c>
      <c r="B392" s="58"/>
      <c r="C392" s="44"/>
      <c r="D392" s="42"/>
      <c r="E392" s="44" t="s">
        <v>136</v>
      </c>
      <c r="F392" s="65"/>
      <c r="G392" s="65"/>
      <c r="H392" s="66"/>
      <c r="I392" s="70"/>
      <c r="J392" s="37"/>
      <c r="K392" s="46"/>
      <c r="L392" s="46"/>
      <c r="M392" s="67"/>
      <c r="N392" s="267">
        <f t="shared" ref="N392:U392" si="211" xml:space="preserve"> SUM(N371:N391)</f>
        <v>27186.638089301377</v>
      </c>
      <c r="O392" s="227">
        <f t="shared" si="211"/>
        <v>1.7556266824609597E-4</v>
      </c>
      <c r="P392" s="276">
        <f t="shared" si="211"/>
        <v>1.6156670683944234E-4</v>
      </c>
      <c r="Q392" s="233">
        <f t="shared" si="211"/>
        <v>-2506256.5643972708</v>
      </c>
      <c r="R392" s="38">
        <f t="shared" si="211"/>
        <v>-1.6184608347290701</v>
      </c>
      <c r="S392" s="234">
        <f t="shared" si="211"/>
        <v>-1.4894361644654803</v>
      </c>
      <c r="T392" s="289">
        <f t="shared" si="211"/>
        <v>-1.6184608347290701</v>
      </c>
      <c r="U392" s="128">
        <f t="shared" si="211"/>
        <v>0</v>
      </c>
      <c r="V392" s="35"/>
      <c r="W392" s="42"/>
      <c r="X392" s="42"/>
      <c r="Y392" s="120">
        <f xml:space="preserve"> SUM(Y371:Y391)</f>
        <v>1.7556266824609597E-4</v>
      </c>
      <c r="Z392" s="120">
        <f xml:space="preserve"> SUM(Z371:Z391)</f>
        <v>0</v>
      </c>
      <c r="AA392" s="180"/>
      <c r="AB392" s="140"/>
      <c r="AC392" s="149"/>
      <c r="AD392" s="139"/>
      <c r="AE392" s="140"/>
      <c r="AF392" s="145"/>
      <c r="AG392" s="161">
        <f xml:space="preserve"> SUM(AG371:AG391)</f>
        <v>-1.3077678850360473E-4</v>
      </c>
      <c r="AH392" s="236">
        <f xml:space="preserve"> SUM(AH371:AH391)</f>
        <v>-1.203107084503561E-4</v>
      </c>
      <c r="AI392" s="181"/>
      <c r="AJ392" s="162"/>
      <c r="AK392" s="144"/>
    </row>
    <row r="393" spans="1:37" s="40" customFormat="1" ht="12" customHeight="1" x14ac:dyDescent="0.2">
      <c r="A393" s="17"/>
      <c r="B393" s="48"/>
      <c r="C393" s="195"/>
      <c r="D393" s="17"/>
      <c r="E393" s="17"/>
      <c r="F393" s="198"/>
      <c r="G393" s="198"/>
      <c r="H393" s="199"/>
      <c r="I393" s="200"/>
      <c r="J393" s="26"/>
      <c r="K393" s="48"/>
      <c r="L393" s="48"/>
      <c r="M393" s="201"/>
      <c r="N393" s="265"/>
      <c r="O393" s="133"/>
      <c r="P393" s="275"/>
      <c r="Q393" s="209"/>
      <c r="R393" s="237"/>
      <c r="S393" s="237"/>
      <c r="T393" s="288"/>
      <c r="U393" s="127"/>
      <c r="V393" s="33"/>
      <c r="W393" s="17"/>
      <c r="X393" s="17"/>
      <c r="Y393" s="211"/>
      <c r="Z393" s="211"/>
      <c r="AA393" s="204"/>
      <c r="AB393" s="205"/>
      <c r="AC393" s="205"/>
      <c r="AD393" s="206"/>
      <c r="AE393" s="205"/>
      <c r="AF393" s="207"/>
      <c r="AG393" s="160"/>
      <c r="AH393" s="160"/>
      <c r="AI393" s="171"/>
      <c r="AJ393" s="162"/>
      <c r="AK393" s="144"/>
    </row>
    <row r="394" spans="1:37" s="40" customFormat="1" ht="12" customHeight="1" x14ac:dyDescent="0.2">
      <c r="A394" s="17"/>
      <c r="B394" s="48">
        <v>2901</v>
      </c>
      <c r="C394" s="195" t="s">
        <v>556</v>
      </c>
      <c r="D394" s="17" t="str">
        <f>_xll.BDP(C394,$D$10)</f>
        <v>TRY</v>
      </c>
      <c r="E394" s="17" t="s">
        <v>578</v>
      </c>
      <c r="F394" s="198">
        <f>_xll.BDP(C394,$F$10)</f>
        <v>10.97</v>
      </c>
      <c r="G394" s="198">
        <f>_xll.BDP(C394,$G$10)</f>
        <v>10.79</v>
      </c>
      <c r="H394" s="199">
        <f>IF(OR(G394="#N/A N/A",F394="#N/A N/A"),0,  G394 - F394)</f>
        <v>-0.18000000000000149</v>
      </c>
      <c r="I394" s="200">
        <f>IF(OR(F394=0,F394="#N/A N/A"),0,H394 / F394*100)</f>
        <v>-1.6408386508660118</v>
      </c>
      <c r="J394" s="26">
        <v>0</v>
      </c>
      <c r="K394" s="48" t="str">
        <f>CONCATENATE(D804,D394, " Curncy")</f>
        <v>EURTRY Curncy</v>
      </c>
      <c r="L394" s="48">
        <f>IF(D394 = D804,1,_xll.BDP(K394,$L$10))</f>
        <v>1</v>
      </c>
      <c r="M394" s="201">
        <f>IF(D394 = D804,1,_xll.BDP(K394,$M$10)*L394)</f>
        <v>4.9114000000000004</v>
      </c>
      <c r="N394" s="265">
        <f>H394*J394*V394/M394</f>
        <v>0</v>
      </c>
      <c r="O394" s="133">
        <f>N394 / AA740</f>
        <v>0</v>
      </c>
      <c r="P394" s="275">
        <f>N394 / AA804</f>
        <v>0</v>
      </c>
      <c r="Q394" s="209">
        <f>G394*J394*V394/M394</f>
        <v>0</v>
      </c>
      <c r="R394" s="10">
        <f>Q394 / AA740*100</f>
        <v>0</v>
      </c>
      <c r="S394" s="10">
        <f>Q394 / AA804*100</f>
        <v>0</v>
      </c>
      <c r="T394" s="288">
        <f>IF(R394&lt;0,R394,0)</f>
        <v>0</v>
      </c>
      <c r="U394" s="127">
        <f>IF(R394&gt;0,R394,0)</f>
        <v>0</v>
      </c>
      <c r="V394" s="33">
        <f>IF(EXACT(D394,UPPER(D394)),1,0.01)/X394</f>
        <v>1</v>
      </c>
      <c r="W394" s="17">
        <v>0</v>
      </c>
      <c r="X394" s="17">
        <v>1</v>
      </c>
      <c r="Y394" s="211">
        <f>IF(AND(R394&lt;0,O394&gt;0),O394,0)</f>
        <v>0</v>
      </c>
      <c r="Z394" s="211">
        <f>IF(AND(R394&gt;0,O394&gt;0),O394,0)</f>
        <v>0</v>
      </c>
      <c r="AA394" s="204"/>
      <c r="AB394" s="205">
        <f>_xll.BDH(C394,$AB$10,$D$1,$D$1)</f>
        <v>11.49</v>
      </c>
      <c r="AC394" s="205">
        <f>IF(OR(F394="#N/A N/A",AB394="#N/A N/A"),0,  F394 - AB394)</f>
        <v>-0.51999999999999957</v>
      </c>
      <c r="AD394" s="206">
        <f>IF(OR(AB394=0,AB394="#N/A N/A"),0,AC394 / AB394*100)</f>
        <v>-4.5256744995648353</v>
      </c>
      <c r="AE394" s="205">
        <v>0</v>
      </c>
      <c r="AF394" s="207">
        <f>IF(D394 = D804,1,_xll.BDP(K394,$AF$10)*L394)</f>
        <v>4.8376999999999999</v>
      </c>
      <c r="AG394" s="160">
        <f>AC394*AE394*V394/AF394 / AI740</f>
        <v>0</v>
      </c>
      <c r="AH394" s="160">
        <f>AC394*AE394*V394/AF394 / AI804</f>
        <v>0</v>
      </c>
      <c r="AI394" s="171"/>
      <c r="AJ394" s="162"/>
      <c r="AK394" s="144"/>
    </row>
    <row r="395" spans="1:37" s="40" customFormat="1" ht="12" customHeight="1" x14ac:dyDescent="0.2">
      <c r="A395" s="219" t="s">
        <v>576</v>
      </c>
      <c r="B395" s="220"/>
      <c r="C395" s="221"/>
      <c r="D395" s="219"/>
      <c r="E395" s="221" t="s">
        <v>577</v>
      </c>
      <c r="F395" s="222"/>
      <c r="G395" s="222"/>
      <c r="H395" s="223"/>
      <c r="I395" s="224"/>
      <c r="J395" s="225"/>
      <c r="K395" s="220"/>
      <c r="L395" s="220"/>
      <c r="M395" s="226"/>
      <c r="N395" s="267">
        <f t="shared" ref="N395:U395" si="212" xml:space="preserve"> SUM(N393:N394)</f>
        <v>0</v>
      </c>
      <c r="O395" s="227">
        <f t="shared" si="212"/>
        <v>0</v>
      </c>
      <c r="P395" s="276">
        <f t="shared" si="212"/>
        <v>0</v>
      </c>
      <c r="Q395" s="233">
        <f t="shared" si="212"/>
        <v>0</v>
      </c>
      <c r="R395" s="38">
        <f t="shared" si="212"/>
        <v>0</v>
      </c>
      <c r="S395" s="234">
        <f t="shared" si="212"/>
        <v>0</v>
      </c>
      <c r="T395" s="289">
        <f t="shared" si="212"/>
        <v>0</v>
      </c>
      <c r="U395" s="128">
        <f t="shared" si="212"/>
        <v>0</v>
      </c>
      <c r="V395" s="228"/>
      <c r="W395" s="219"/>
      <c r="X395" s="219"/>
      <c r="Y395" s="239">
        <f xml:space="preserve"> SUM(Y393:Y394)</f>
        <v>0</v>
      </c>
      <c r="Z395" s="239">
        <f xml:space="preserve"> SUM(Z393:Z394)</f>
        <v>0</v>
      </c>
      <c r="AA395" s="229"/>
      <c r="AB395" s="230"/>
      <c r="AC395" s="230"/>
      <c r="AD395" s="231"/>
      <c r="AE395" s="230"/>
      <c r="AF395" s="232"/>
      <c r="AG395" s="236">
        <f xml:space="preserve"> SUM(AG393:AG394)</f>
        <v>0</v>
      </c>
      <c r="AH395" s="236">
        <f xml:space="preserve"> SUM(AH393:AH394)</f>
        <v>0</v>
      </c>
      <c r="AI395" s="181"/>
      <c r="AJ395" s="162"/>
      <c r="AK395" s="144"/>
    </row>
    <row r="396" spans="1:37" s="40" customFormat="1" x14ac:dyDescent="0.2">
      <c r="B396" s="45"/>
      <c r="C396" s="116"/>
      <c r="F396" s="61"/>
      <c r="G396" s="61"/>
      <c r="H396" s="62"/>
      <c r="I396" s="69"/>
      <c r="J396" s="23"/>
      <c r="K396" s="45"/>
      <c r="L396" s="45"/>
      <c r="M396" s="63"/>
      <c r="N396" s="265"/>
      <c r="O396" s="133"/>
      <c r="P396" s="275"/>
      <c r="Q396" s="64"/>
      <c r="R396" s="73"/>
      <c r="S396" s="73"/>
      <c r="T396" s="288"/>
      <c r="U396" s="127"/>
      <c r="V396" s="30"/>
      <c r="Y396" s="119"/>
      <c r="Z396" s="119"/>
      <c r="AA396" s="168"/>
      <c r="AB396" s="150"/>
      <c r="AC396" s="148"/>
      <c r="AD396" s="137"/>
      <c r="AE396" s="136"/>
      <c r="AF396" s="138"/>
      <c r="AG396" s="160"/>
      <c r="AH396" s="160"/>
      <c r="AI396" s="171"/>
      <c r="AJ396" s="162"/>
      <c r="AK396" s="144"/>
    </row>
    <row r="397" spans="1:37" s="40" customFormat="1" x14ac:dyDescent="0.2">
      <c r="B397" s="45"/>
      <c r="C397" s="116" t="s">
        <v>683</v>
      </c>
      <c r="D397" s="40" t="str">
        <f>_xll.BDP(C397,$D$10)</f>
        <v>GBP</v>
      </c>
      <c r="E397" s="40" t="str">
        <f>_xll.BDP(C397,$E$10)</f>
        <v>FTSE 100 IDX FUT  Jun18</v>
      </c>
      <c r="F397" s="61">
        <f>_xll.BDP(C397,$F$10)</f>
        <v>6862</v>
      </c>
      <c r="G397" s="61">
        <f>_xll.BDP(C397,$G$10)</f>
        <v>6852.5</v>
      </c>
      <c r="H397" s="62">
        <f t="shared" ref="H397:H428" si="213">IF(OR(G397="#N/A N/A",F397="#N/A N/A"),0,  G397 - F397)</f>
        <v>-9.5</v>
      </c>
      <c r="I397" s="69">
        <f t="shared" ref="I397:I428" si="214">IF(OR(F397=0,F397="#N/A N/A"),0,H397 / F397*100)</f>
        <v>-0.13844360244826581</v>
      </c>
      <c r="J397" s="23">
        <v>0</v>
      </c>
      <c r="K397" s="45" t="str">
        <f>CONCATENATE(D804,D397, " Curncy")</f>
        <v>EURGBP Curncy</v>
      </c>
      <c r="L397" s="45">
        <f>IF(D397 = D804,1,_xll.BDP(K397,$L$10))</f>
        <v>1</v>
      </c>
      <c r="M397" s="63">
        <f>IF(D397 = D804,1,_xll.BDP(K397,$M$10)*L397)</f>
        <v>0.87409999999999999</v>
      </c>
      <c r="N397" s="265">
        <f t="shared" ref="N397:N428" si="215">H397*J397*V397/M397</f>
        <v>0</v>
      </c>
      <c r="O397" s="133">
        <f>N397 / AA740</f>
        <v>0</v>
      </c>
      <c r="P397" s="275">
        <f>N397 / AA804</f>
        <v>0</v>
      </c>
      <c r="Q397" s="64">
        <f t="shared" ref="Q397:Q428" si="216">G397*J397*V397/M397</f>
        <v>0</v>
      </c>
      <c r="R397" s="10">
        <f>Q397 / AA740*100</f>
        <v>0</v>
      </c>
      <c r="S397" s="10">
        <f>Q397 / AA804*100</f>
        <v>0</v>
      </c>
      <c r="T397" s="288">
        <f t="shared" ref="T397:T428" si="217">IF(R397&lt;0,R397,0)</f>
        <v>0</v>
      </c>
      <c r="U397" s="127">
        <f t="shared" ref="U397:U428" si="218">IF(R397&gt;0,R397,0)</f>
        <v>0</v>
      </c>
      <c r="V397" s="30">
        <f t="shared" ref="V397:V428" si="219">IF(EXACT(D397,UPPER(D397)),1,0.01)/X397</f>
        <v>1</v>
      </c>
      <c r="W397" s="40">
        <v>3</v>
      </c>
      <c r="X397" s="40">
        <v>1</v>
      </c>
      <c r="Y397" s="119">
        <f t="shared" ref="Y397:Y428" si="220">IF(AND(R397&lt;0,O397&gt;0),O397,0)</f>
        <v>0</v>
      </c>
      <c r="Z397" s="119">
        <f t="shared" ref="Z397:Z428" si="221">IF(AND(R397&gt;0,O397&gt;0),O397,0)</f>
        <v>0</v>
      </c>
      <c r="AA397" s="168"/>
      <c r="AB397" s="150">
        <f>_xll.BDH(C397,$AB$10,$D$1,$D$1)</f>
        <v>7122</v>
      </c>
      <c r="AC397" s="148">
        <f t="shared" ref="AC397:AC428" si="222">IF(OR(F397="#N/A N/A",AB397="#N/A N/A"),0,  F397 - AB397)</f>
        <v>-260</v>
      </c>
      <c r="AD397" s="137">
        <f t="shared" ref="AD397:AD428" si="223">IF(OR(AB397=0,AB397="#N/A N/A"),0,AC397 / AB397*100)</f>
        <v>-3.6506599269868016</v>
      </c>
      <c r="AE397" s="136">
        <v>0</v>
      </c>
      <c r="AF397" s="138">
        <f>IF(D397 = D804,1,_xll.BDP(K397,$AF$10)*L397)</f>
        <v>0.87226000000000004</v>
      </c>
      <c r="AG397" s="160">
        <f>AC397*AE397*V397/AF397 / AI740</f>
        <v>0</v>
      </c>
      <c r="AH397" s="160">
        <f>AC397*AE397*V397/AF397 / AI804</f>
        <v>0</v>
      </c>
      <c r="AI397" s="171"/>
      <c r="AJ397" s="162"/>
      <c r="AK397" s="144"/>
    </row>
    <row r="398" spans="1:37" s="40" customFormat="1" x14ac:dyDescent="0.2">
      <c r="B398" s="45"/>
      <c r="C398" s="116" t="s">
        <v>684</v>
      </c>
      <c r="D398" s="40" t="str">
        <f>_xll.BDP(C398,$D$10)</f>
        <v>GBP</v>
      </c>
      <c r="E398" s="40" t="str">
        <f>_xll.BDP(C398,$E$10)</f>
        <v>FTSE 250 Index FU Jun18</v>
      </c>
      <c r="F398" s="61">
        <f>_xll.BDP(C398,$F$10)</f>
        <v>19210.5</v>
      </c>
      <c r="G398" s="61">
        <f>_xll.BDP(C398,$G$10)</f>
        <v>19160</v>
      </c>
      <c r="H398" s="62">
        <f t="shared" si="213"/>
        <v>-50.5</v>
      </c>
      <c r="I398" s="69">
        <f t="shared" si="214"/>
        <v>-0.26287707243434577</v>
      </c>
      <c r="J398" s="23">
        <v>0</v>
      </c>
      <c r="K398" s="45" t="str">
        <f>CONCATENATE(D804,D398, " Curncy")</f>
        <v>EURGBP Curncy</v>
      </c>
      <c r="L398" s="45">
        <f>IF(D398 = D804,1,_xll.BDP(K398,$L$10))</f>
        <v>1</v>
      </c>
      <c r="M398" s="63">
        <f>IF(D398 = D804,1,_xll.BDP(K398,$M$10)*L398)</f>
        <v>0.87409999999999999</v>
      </c>
      <c r="N398" s="265">
        <f t="shared" si="215"/>
        <v>0</v>
      </c>
      <c r="O398" s="133">
        <f>N398 / AA740</f>
        <v>0</v>
      </c>
      <c r="P398" s="275">
        <f>N398 / AA804</f>
        <v>0</v>
      </c>
      <c r="Q398" s="64">
        <f t="shared" si="216"/>
        <v>0</v>
      </c>
      <c r="R398" s="10">
        <f>Q398 / AA740*100</f>
        <v>0</v>
      </c>
      <c r="S398" s="10">
        <f>Q398 / AA804*100</f>
        <v>0</v>
      </c>
      <c r="T398" s="288">
        <f t="shared" si="217"/>
        <v>0</v>
      </c>
      <c r="U398" s="127">
        <f t="shared" si="218"/>
        <v>0</v>
      </c>
      <c r="V398" s="30">
        <f t="shared" si="219"/>
        <v>1</v>
      </c>
      <c r="W398" s="40">
        <v>3</v>
      </c>
      <c r="X398" s="40">
        <v>1</v>
      </c>
      <c r="Y398" s="119">
        <f t="shared" si="220"/>
        <v>0</v>
      </c>
      <c r="Z398" s="119">
        <f t="shared" si="221"/>
        <v>0</v>
      </c>
      <c r="AA398" s="168"/>
      <c r="AB398" s="150">
        <f>_xll.BDH(C398,$AB$10,$D$1,$D$1)</f>
        <v>19741</v>
      </c>
      <c r="AC398" s="148">
        <f t="shared" si="222"/>
        <v>-530.5</v>
      </c>
      <c r="AD398" s="137">
        <f t="shared" si="223"/>
        <v>-2.6873005420191483</v>
      </c>
      <c r="AE398" s="136">
        <v>0</v>
      </c>
      <c r="AF398" s="138">
        <f>IF(D398 = D804,1,_xll.BDP(K398,$AF$10)*L398)</f>
        <v>0.87226000000000004</v>
      </c>
      <c r="AG398" s="160">
        <f>AC398*AE398*V398/AF398 / AI740</f>
        <v>0</v>
      </c>
      <c r="AH398" s="160">
        <f>AC398*AE398*V398/AF398 / AI804</f>
        <v>0</v>
      </c>
      <c r="AI398" s="171"/>
      <c r="AJ398" s="162"/>
      <c r="AK398" s="144"/>
    </row>
    <row r="399" spans="1:37" s="40" customFormat="1" ht="12" customHeight="1" x14ac:dyDescent="0.2">
      <c r="B399" s="45">
        <v>10212</v>
      </c>
      <c r="C399" s="116" t="s">
        <v>1148</v>
      </c>
      <c r="D399" s="40" t="str">
        <f>_xll.BDP(C399,$D$10)</f>
        <v>GBp</v>
      </c>
      <c r="E399" s="40" t="s">
        <v>1273</v>
      </c>
      <c r="F399" s="61">
        <f>_xll.BDP(C399,$F$10)</f>
        <v>871.4</v>
      </c>
      <c r="G399" s="61">
        <f>_xll.BDP(C399,$G$10)</f>
        <v>861.4</v>
      </c>
      <c r="H399" s="62">
        <f t="shared" si="213"/>
        <v>-10</v>
      </c>
      <c r="I399" s="69">
        <f t="shared" si="214"/>
        <v>-1.1475786091347258</v>
      </c>
      <c r="J399" s="23">
        <v>0</v>
      </c>
      <c r="K399" s="45" t="str">
        <f>CONCATENATE(D804,D399, " Curncy")</f>
        <v>EURGBp Curncy</v>
      </c>
      <c r="L399" s="45">
        <f>IF(D399 = D804,1,_xll.BDP(K399,$L$10))</f>
        <v>1</v>
      </c>
      <c r="M399" s="63">
        <f>IF(D399 = D804,1,_xll.BDP(K399,$M$10)*L399)</f>
        <v>0.87409999999999999</v>
      </c>
      <c r="N399" s="265">
        <f t="shared" si="215"/>
        <v>0</v>
      </c>
      <c r="O399" s="133">
        <f>N399 / AA740</f>
        <v>0</v>
      </c>
      <c r="P399" s="275">
        <f>N399 / AA804</f>
        <v>0</v>
      </c>
      <c r="Q399" s="64">
        <f t="shared" si="216"/>
        <v>0</v>
      </c>
      <c r="R399" s="10">
        <f>Q399 / AA740*100</f>
        <v>0</v>
      </c>
      <c r="S399" s="10">
        <f>Q399 / AA804*100</f>
        <v>0</v>
      </c>
      <c r="T399" s="288">
        <f t="shared" si="217"/>
        <v>0</v>
      </c>
      <c r="U399" s="127">
        <f t="shared" si="218"/>
        <v>0</v>
      </c>
      <c r="V399" s="30">
        <f t="shared" si="219"/>
        <v>0.01</v>
      </c>
      <c r="W399" s="40">
        <v>0</v>
      </c>
      <c r="X399" s="40">
        <v>1</v>
      </c>
      <c r="Y399" s="119">
        <f t="shared" si="220"/>
        <v>0</v>
      </c>
      <c r="Z399" s="119">
        <f t="shared" si="221"/>
        <v>0</v>
      </c>
      <c r="AA399" s="168"/>
      <c r="AB399" s="150">
        <f>_xll.BDH(C399,$AB$10,$D$1,$D$1)</f>
        <v>929.8</v>
      </c>
      <c r="AC399" s="148">
        <f t="shared" si="222"/>
        <v>-58.399999999999977</v>
      </c>
      <c r="AD399" s="137">
        <f t="shared" si="223"/>
        <v>-6.2809206280920611</v>
      </c>
      <c r="AE399" s="136">
        <v>0</v>
      </c>
      <c r="AF399" s="138">
        <f>IF(D399 = D804,1,_xll.BDP(K399,$AF$10)*L399)</f>
        <v>0.87226000000000004</v>
      </c>
      <c r="AG399" s="160">
        <f>AC399*AE399*V399/AF399 / AI740</f>
        <v>0</v>
      </c>
      <c r="AH399" s="160">
        <f>AC399*AE399*V399/AF399 / AI804</f>
        <v>0</v>
      </c>
      <c r="AI399" s="171"/>
      <c r="AJ399" s="162"/>
      <c r="AK399" s="144"/>
    </row>
    <row r="400" spans="1:37" s="40" customFormat="1" x14ac:dyDescent="0.2">
      <c r="B400" s="45">
        <v>19456</v>
      </c>
      <c r="C400" s="116" t="s">
        <v>135</v>
      </c>
      <c r="D400" s="40" t="str">
        <f>_xll.BDP(C400,$D$10)</f>
        <v>GBp</v>
      </c>
      <c r="E400" s="40" t="s">
        <v>487</v>
      </c>
      <c r="F400" s="61">
        <f>_xll.BDP(C400,$F$10)</f>
        <v>1231</v>
      </c>
      <c r="G400" s="61">
        <f>_xll.BDP(C400,$G$10)</f>
        <v>1241</v>
      </c>
      <c r="H400" s="62">
        <f t="shared" si="213"/>
        <v>10</v>
      </c>
      <c r="I400" s="69">
        <f t="shared" si="214"/>
        <v>0.81234768480909825</v>
      </c>
      <c r="J400" s="23">
        <v>90000</v>
      </c>
      <c r="K400" s="45" t="str">
        <f>CONCATENATE(D804,D400, " Curncy")</f>
        <v>EURGBp Curncy</v>
      </c>
      <c r="L400" s="45">
        <f>IF(D400 = D804,1,_xll.BDP(K400,$L$10))</f>
        <v>1</v>
      </c>
      <c r="M400" s="63">
        <f>IF(D400 = D804,1,_xll.BDP(K400,$M$10)*L400)</f>
        <v>0.87409999999999999</v>
      </c>
      <c r="N400" s="265">
        <f t="shared" si="215"/>
        <v>10296.304770621211</v>
      </c>
      <c r="O400" s="133">
        <f>N400 / AA740</f>
        <v>6.6490263807815987E-5</v>
      </c>
      <c r="P400" s="275">
        <f>N400 / AA804</f>
        <v>6.1189620023637765E-5</v>
      </c>
      <c r="Q400" s="64">
        <f t="shared" si="216"/>
        <v>1277771.4220340922</v>
      </c>
      <c r="R400" s="10">
        <f>Q400 / AA740*100</f>
        <v>0.82514417385499639</v>
      </c>
      <c r="S400" s="10">
        <f>Q400 / AA804*100</f>
        <v>0.75936318449334461</v>
      </c>
      <c r="T400" s="288">
        <f t="shared" si="217"/>
        <v>0</v>
      </c>
      <c r="U400" s="127">
        <f t="shared" si="218"/>
        <v>0.82514417385499639</v>
      </c>
      <c r="V400" s="30">
        <f t="shared" si="219"/>
        <v>0.01</v>
      </c>
      <c r="W400" s="40">
        <v>0</v>
      </c>
      <c r="X400" s="40">
        <v>1</v>
      </c>
      <c r="Y400" s="119">
        <f t="shared" si="220"/>
        <v>0</v>
      </c>
      <c r="Z400" s="119">
        <f t="shared" si="221"/>
        <v>6.6490263807815987E-5</v>
      </c>
      <c r="AA400" s="168"/>
      <c r="AB400" s="150">
        <f>_xll.BDH(C400,$AB$10,$D$1,$D$1)</f>
        <v>1213</v>
      </c>
      <c r="AC400" s="148">
        <f t="shared" si="222"/>
        <v>18</v>
      </c>
      <c r="AD400" s="137">
        <f t="shared" si="223"/>
        <v>1.4839241549876341</v>
      </c>
      <c r="AE400" s="136">
        <v>90000</v>
      </c>
      <c r="AF400" s="138">
        <f>IF(D400 = D804,1,_xll.BDP(K400,$AF$10)*L400)</f>
        <v>0.87226000000000004</v>
      </c>
      <c r="AG400" s="160">
        <f>AC400*AE400*V400/AF400 / AI740</f>
        <v>1.2022878283294569E-4</v>
      </c>
      <c r="AH400" s="160">
        <f>AC400*AE400*V400/AF400 / AI804</f>
        <v>1.1060686077603898E-4</v>
      </c>
      <c r="AI400" s="171"/>
      <c r="AJ400" s="162"/>
      <c r="AK400" s="144"/>
    </row>
    <row r="401" spans="2:37" s="40" customFormat="1" x14ac:dyDescent="0.2">
      <c r="B401" s="45">
        <v>7222</v>
      </c>
      <c r="C401" s="116" t="s">
        <v>134</v>
      </c>
      <c r="D401" s="40" t="str">
        <f>_xll.BDP(C401,$D$10)</f>
        <v>GBp</v>
      </c>
      <c r="E401" s="40" t="s">
        <v>488</v>
      </c>
      <c r="F401" s="61">
        <f>_xll.BDP(C401,$F$10)</f>
        <v>137.85</v>
      </c>
      <c r="G401" s="61">
        <f>_xll.BDP(C401,$G$10)</f>
        <v>146.15</v>
      </c>
      <c r="H401" s="62">
        <f t="shared" si="213"/>
        <v>8.3000000000000114</v>
      </c>
      <c r="I401" s="69">
        <f t="shared" si="214"/>
        <v>6.0210373594486848</v>
      </c>
      <c r="J401" s="23">
        <v>1358000</v>
      </c>
      <c r="K401" s="45" t="str">
        <f>CONCATENATE(D804,D401, " Curncy")</f>
        <v>EURGBp Curncy</v>
      </c>
      <c r="L401" s="45">
        <f>IF(D401 = D804,1,_xll.BDP(K401,$L$10))</f>
        <v>1</v>
      </c>
      <c r="M401" s="63">
        <f>IF(D401 = D804,1,_xll.BDP(K401,$M$10)*L401)</f>
        <v>0.87409999999999999</v>
      </c>
      <c r="N401" s="265">
        <f t="shared" si="215"/>
        <v>128948.6328795334</v>
      </c>
      <c r="O401" s="133">
        <f>N401 / AA740</f>
        <v>8.3270928831490889E-4</v>
      </c>
      <c r="P401" s="275">
        <f>N401 / AA804</f>
        <v>7.6632520348270171E-4</v>
      </c>
      <c r="Q401" s="64">
        <f t="shared" si="216"/>
        <v>2270583.4572703354</v>
      </c>
      <c r="R401" s="10">
        <f>Q401 / AA740*100</f>
        <v>1.4662706323761903</v>
      </c>
      <c r="S401" s="10">
        <f>Q401 / AA804*100</f>
        <v>1.3493786564939363</v>
      </c>
      <c r="T401" s="288">
        <f t="shared" si="217"/>
        <v>0</v>
      </c>
      <c r="U401" s="127">
        <f t="shared" si="218"/>
        <v>1.4662706323761903</v>
      </c>
      <c r="V401" s="30">
        <f t="shared" si="219"/>
        <v>0.01</v>
      </c>
      <c r="W401" s="40">
        <v>0</v>
      </c>
      <c r="X401" s="40">
        <v>1</v>
      </c>
      <c r="Y401" s="119">
        <f t="shared" si="220"/>
        <v>0</v>
      </c>
      <c r="Z401" s="119">
        <f t="shared" si="221"/>
        <v>8.3270928831490889E-4</v>
      </c>
      <c r="AA401" s="168"/>
      <c r="AB401" s="150">
        <f>_xll.BDH(C401,$AB$10,$D$1,$D$1)</f>
        <v>136.1</v>
      </c>
      <c r="AC401" s="148">
        <f t="shared" si="222"/>
        <v>1.75</v>
      </c>
      <c r="AD401" s="137">
        <f t="shared" si="223"/>
        <v>1.2858192505510655</v>
      </c>
      <c r="AE401" s="136">
        <v>1358000</v>
      </c>
      <c r="AF401" s="138">
        <f>IF(D401 = D804,1,_xll.BDP(K401,$AF$10)*L401)</f>
        <v>0.87226000000000004</v>
      </c>
      <c r="AG401" s="160">
        <f>AC401*AE401*V401/AF401 / AI740</f>
        <v>1.7637265580400954E-4</v>
      </c>
      <c r="AH401" s="160">
        <f>AC401*AE401*V401/AF401 / AI804</f>
        <v>1.6225753372484979E-4</v>
      </c>
      <c r="AI401" s="171"/>
      <c r="AJ401" s="162"/>
      <c r="AK401" s="144"/>
    </row>
    <row r="402" spans="2:37" s="40" customFormat="1" ht="12" customHeight="1" x14ac:dyDescent="0.2">
      <c r="B402" s="45">
        <v>10244</v>
      </c>
      <c r="C402" s="116" t="s">
        <v>1149</v>
      </c>
      <c r="D402" s="40" t="str">
        <f>_xll.BDP(C402,$D$10)</f>
        <v>GBp</v>
      </c>
      <c r="E402" s="40" t="s">
        <v>1274</v>
      </c>
      <c r="F402" s="61">
        <f>_xll.BDP(C402,$F$10)</f>
        <v>1884</v>
      </c>
      <c r="G402" s="61">
        <f>_xll.BDP(C402,$G$10)</f>
        <v>1855</v>
      </c>
      <c r="H402" s="62">
        <f t="shared" si="213"/>
        <v>-29</v>
      </c>
      <c r="I402" s="69">
        <f t="shared" si="214"/>
        <v>-1.5392781316348196</v>
      </c>
      <c r="J402" s="23">
        <v>0</v>
      </c>
      <c r="K402" s="45" t="str">
        <f>CONCATENATE(D804,D402, " Curncy")</f>
        <v>EURGBp Curncy</v>
      </c>
      <c r="L402" s="45">
        <f>IF(D402 = D804,1,_xll.BDP(K402,$L$10))</f>
        <v>1</v>
      </c>
      <c r="M402" s="63">
        <f>IF(D402 = D804,1,_xll.BDP(K402,$M$10)*L402)</f>
        <v>0.87409999999999999</v>
      </c>
      <c r="N402" s="265">
        <f t="shared" si="215"/>
        <v>0</v>
      </c>
      <c r="O402" s="133">
        <f>N402 / AA740</f>
        <v>0</v>
      </c>
      <c r="P402" s="275">
        <f>N402 / AA804</f>
        <v>0</v>
      </c>
      <c r="Q402" s="64">
        <f t="shared" si="216"/>
        <v>0</v>
      </c>
      <c r="R402" s="10">
        <f>Q402 / AA740*100</f>
        <v>0</v>
      </c>
      <c r="S402" s="10">
        <f>Q402 / AA804*100</f>
        <v>0</v>
      </c>
      <c r="T402" s="288">
        <f t="shared" si="217"/>
        <v>0</v>
      </c>
      <c r="U402" s="127">
        <f t="shared" si="218"/>
        <v>0</v>
      </c>
      <c r="V402" s="30">
        <f t="shared" si="219"/>
        <v>0.01</v>
      </c>
      <c r="W402" s="40">
        <v>0</v>
      </c>
      <c r="X402" s="40">
        <v>1</v>
      </c>
      <c r="Y402" s="119">
        <f t="shared" si="220"/>
        <v>0</v>
      </c>
      <c r="Z402" s="119">
        <f t="shared" si="221"/>
        <v>0</v>
      </c>
      <c r="AA402" s="168"/>
      <c r="AB402" s="150">
        <f>_xll.BDH(C402,$AB$10,$D$1,$D$1)</f>
        <v>1890</v>
      </c>
      <c r="AC402" s="148">
        <f t="shared" si="222"/>
        <v>-6</v>
      </c>
      <c r="AD402" s="137">
        <f t="shared" si="223"/>
        <v>-0.31746031746031744</v>
      </c>
      <c r="AE402" s="136">
        <v>0</v>
      </c>
      <c r="AF402" s="138">
        <f>IF(D402 = D804,1,_xll.BDP(K402,$AF$10)*L402)</f>
        <v>0.87226000000000004</v>
      </c>
      <c r="AG402" s="160">
        <f>AC402*AE402*V402/AF402 / AI740</f>
        <v>0</v>
      </c>
      <c r="AH402" s="160">
        <f>AC402*AE402*V402/AF402 / AI804</f>
        <v>0</v>
      </c>
      <c r="AI402" s="171"/>
      <c r="AJ402" s="162"/>
      <c r="AK402" s="144"/>
    </row>
    <row r="403" spans="2:37" s="40" customFormat="1" ht="12" customHeight="1" x14ac:dyDescent="0.2">
      <c r="B403" s="45">
        <v>6444</v>
      </c>
      <c r="C403" s="116" t="s">
        <v>1150</v>
      </c>
      <c r="D403" s="40" t="str">
        <f>_xll.BDP(C403,$D$10)</f>
        <v>GBp</v>
      </c>
      <c r="E403" s="40" t="s">
        <v>1275</v>
      </c>
      <c r="F403" s="61">
        <f>_xll.BDP(C403,$F$10)</f>
        <v>721</v>
      </c>
      <c r="G403" s="61">
        <f>_xll.BDP(C403,$G$10)</f>
        <v>719.4</v>
      </c>
      <c r="H403" s="62">
        <f t="shared" si="213"/>
        <v>-1.6000000000000227</v>
      </c>
      <c r="I403" s="69">
        <f t="shared" si="214"/>
        <v>-0.22191400832177849</v>
      </c>
      <c r="J403" s="23">
        <v>0</v>
      </c>
      <c r="K403" s="45" t="str">
        <f>CONCATENATE(D804,D403, " Curncy")</f>
        <v>EURGBp Curncy</v>
      </c>
      <c r="L403" s="45">
        <f>IF(D403 = D804,1,_xll.BDP(K403,$L$10))</f>
        <v>1</v>
      </c>
      <c r="M403" s="63">
        <f>IF(D403 = D804,1,_xll.BDP(K403,$M$10)*L403)</f>
        <v>0.87409999999999999</v>
      </c>
      <c r="N403" s="265">
        <f t="shared" si="215"/>
        <v>0</v>
      </c>
      <c r="O403" s="133">
        <f>N403 / AA740</f>
        <v>0</v>
      </c>
      <c r="P403" s="275">
        <f>N403 / AA804</f>
        <v>0</v>
      </c>
      <c r="Q403" s="64">
        <f t="shared" si="216"/>
        <v>0</v>
      </c>
      <c r="R403" s="10">
        <f>Q403 / AA740*100</f>
        <v>0</v>
      </c>
      <c r="S403" s="10">
        <f>Q403 / AA804*100</f>
        <v>0</v>
      </c>
      <c r="T403" s="288">
        <f t="shared" si="217"/>
        <v>0</v>
      </c>
      <c r="U403" s="127">
        <f t="shared" si="218"/>
        <v>0</v>
      </c>
      <c r="V403" s="30">
        <f t="shared" si="219"/>
        <v>0.01</v>
      </c>
      <c r="W403" s="40">
        <v>0</v>
      </c>
      <c r="X403" s="40">
        <v>1</v>
      </c>
      <c r="Y403" s="119">
        <f t="shared" si="220"/>
        <v>0</v>
      </c>
      <c r="Z403" s="119">
        <f t="shared" si="221"/>
        <v>0</v>
      </c>
      <c r="AA403" s="168"/>
      <c r="AB403" s="150">
        <f>_xll.BDH(C403,$AB$10,$D$1,$D$1)</f>
        <v>710</v>
      </c>
      <c r="AC403" s="148">
        <f t="shared" si="222"/>
        <v>11</v>
      </c>
      <c r="AD403" s="137">
        <f t="shared" si="223"/>
        <v>1.5492957746478873</v>
      </c>
      <c r="AE403" s="136">
        <v>0</v>
      </c>
      <c r="AF403" s="138">
        <f>IF(D403 = D804,1,_xll.BDP(K403,$AF$10)*L403)</f>
        <v>0.87226000000000004</v>
      </c>
      <c r="AG403" s="160">
        <f>AC403*AE403*V403/AF403 / AI740</f>
        <v>0</v>
      </c>
      <c r="AH403" s="160">
        <f>AC403*AE403*V403/AF403 / AI804</f>
        <v>0</v>
      </c>
      <c r="AI403" s="171"/>
      <c r="AJ403" s="162"/>
      <c r="AK403" s="144"/>
    </row>
    <row r="404" spans="2:37" s="40" customFormat="1" x14ac:dyDescent="0.2">
      <c r="B404" s="45">
        <v>21307</v>
      </c>
      <c r="C404" s="116" t="s">
        <v>133</v>
      </c>
      <c r="D404" s="40" t="str">
        <f>_xll.BDP(C404,$D$10)</f>
        <v>GBp</v>
      </c>
      <c r="E404" s="40" t="s">
        <v>396</v>
      </c>
      <c r="F404" s="61">
        <f>_xll.BDP(C404,$F$10)</f>
        <v>27.25</v>
      </c>
      <c r="G404" s="61">
        <f>_xll.BDP(C404,$G$10)</f>
        <v>27.25</v>
      </c>
      <c r="H404" s="62">
        <f t="shared" si="213"/>
        <v>0</v>
      </c>
      <c r="I404" s="69">
        <f t="shared" si="214"/>
        <v>0</v>
      </c>
      <c r="J404" s="23">
        <v>1800000</v>
      </c>
      <c r="K404" s="45" t="str">
        <f>CONCATENATE(D804,D404, " Curncy")</f>
        <v>EURGBp Curncy</v>
      </c>
      <c r="L404" s="45">
        <f>IF(D404 = D804,1,_xll.BDP(K404,$L$10))</f>
        <v>1</v>
      </c>
      <c r="M404" s="63">
        <f>IF(D404 = D804,1,_xll.BDP(K404,$M$10)*L404)</f>
        <v>0.87409999999999999</v>
      </c>
      <c r="N404" s="265">
        <f t="shared" si="215"/>
        <v>0</v>
      </c>
      <c r="O404" s="133">
        <f>N404 / AA740</f>
        <v>0</v>
      </c>
      <c r="P404" s="275">
        <f>N404 / AA804</f>
        <v>0</v>
      </c>
      <c r="Q404" s="64">
        <f t="shared" si="216"/>
        <v>561148.60999885597</v>
      </c>
      <c r="R404" s="10">
        <f>Q404 / AA740*100</f>
        <v>0.36237193775259713</v>
      </c>
      <c r="S404" s="10">
        <f>Q404 / AA804*100</f>
        <v>0.33348342912882578</v>
      </c>
      <c r="T404" s="288">
        <f t="shared" si="217"/>
        <v>0</v>
      </c>
      <c r="U404" s="127">
        <f t="shared" si="218"/>
        <v>0.36237193775259713</v>
      </c>
      <c r="V404" s="30">
        <f t="shared" si="219"/>
        <v>0.01</v>
      </c>
      <c r="W404" s="40">
        <v>0</v>
      </c>
      <c r="X404" s="40">
        <v>1</v>
      </c>
      <c r="Y404" s="119">
        <f t="shared" si="220"/>
        <v>0</v>
      </c>
      <c r="Z404" s="119">
        <f t="shared" si="221"/>
        <v>0</v>
      </c>
      <c r="AA404" s="168"/>
      <c r="AB404" s="150">
        <f>_xll.BDH(C404,$AB$10,$D$1,$D$1)</f>
        <v>28.25</v>
      </c>
      <c r="AC404" s="148">
        <f t="shared" si="222"/>
        <v>-1</v>
      </c>
      <c r="AD404" s="137">
        <f t="shared" si="223"/>
        <v>-3.5398230088495577</v>
      </c>
      <c r="AE404" s="136">
        <v>1800000</v>
      </c>
      <c r="AF404" s="138">
        <f>IF(D404 = D804,1,_xll.BDP(K404,$AF$10)*L404)</f>
        <v>0.87226000000000004</v>
      </c>
      <c r="AG404" s="160">
        <f>AC404*AE404*V404/AF404 / AI740</f>
        <v>-1.3358753648105078E-4</v>
      </c>
      <c r="AH404" s="160">
        <f>AC404*AE404*V404/AF404 / AI804</f>
        <v>-1.2289651197337667E-4</v>
      </c>
      <c r="AI404" s="171"/>
      <c r="AJ404" s="162"/>
      <c r="AK404" s="144"/>
    </row>
    <row r="405" spans="2:37" s="40" customFormat="1" x14ac:dyDescent="0.2">
      <c r="B405" s="45">
        <v>6019</v>
      </c>
      <c r="C405" s="116" t="s">
        <v>132</v>
      </c>
      <c r="D405" s="40" t="str">
        <f>_xll.BDP(C405,$D$10)</f>
        <v>GBp</v>
      </c>
      <c r="E405" s="40" t="s">
        <v>489</v>
      </c>
      <c r="F405" s="61">
        <f>_xll.BDP(C405,$F$10)</f>
        <v>1696.2</v>
      </c>
      <c r="G405" s="61">
        <f>_xll.BDP(C405,$G$10)</f>
        <v>1657.6</v>
      </c>
      <c r="H405" s="62">
        <f t="shared" si="213"/>
        <v>-38.600000000000136</v>
      </c>
      <c r="I405" s="69">
        <f t="shared" si="214"/>
        <v>-2.2756750383209607</v>
      </c>
      <c r="J405" s="23">
        <v>-185000</v>
      </c>
      <c r="K405" s="45" t="str">
        <f>CONCATENATE(D804,D405, " Curncy")</f>
        <v>EURGBp Curncy</v>
      </c>
      <c r="L405" s="45">
        <f>IF(D405 = D804,1,_xll.BDP(K405,$L$10))</f>
        <v>1</v>
      </c>
      <c r="M405" s="63">
        <f>IF(D405 = D804,1,_xll.BDP(K405,$M$10)*L405)</f>
        <v>0.87409999999999999</v>
      </c>
      <c r="N405" s="265">
        <f t="shared" si="215"/>
        <v>81695.458185562573</v>
      </c>
      <c r="O405" s="133">
        <f>N405 / AA740</f>
        <v>5.2756330427957288E-4</v>
      </c>
      <c r="P405" s="275">
        <f>N405 / AA804</f>
        <v>4.8550564065422082E-4</v>
      </c>
      <c r="Q405" s="64">
        <f t="shared" si="216"/>
        <v>-3508248.484155131</v>
      </c>
      <c r="R405" s="10">
        <f>Q405 / AA740*100</f>
        <v>-2.2655153709166242</v>
      </c>
      <c r="S405" s="10">
        <f>Q405 / AA804*100</f>
        <v>-2.08490712421874</v>
      </c>
      <c r="T405" s="288">
        <f t="shared" si="217"/>
        <v>-2.2655153709166242</v>
      </c>
      <c r="U405" s="127">
        <f t="shared" si="218"/>
        <v>0</v>
      </c>
      <c r="V405" s="30">
        <f t="shared" si="219"/>
        <v>0.01</v>
      </c>
      <c r="W405" s="40">
        <v>0</v>
      </c>
      <c r="X405" s="40">
        <v>1</v>
      </c>
      <c r="Y405" s="119">
        <f t="shared" si="220"/>
        <v>5.2756330427957288E-4</v>
      </c>
      <c r="Z405" s="119">
        <f t="shared" si="221"/>
        <v>0</v>
      </c>
      <c r="AA405" s="168"/>
      <c r="AB405" s="150">
        <f>_xll.BDH(C405,$AB$10,$D$1,$D$1)</f>
        <v>1707.2</v>
      </c>
      <c r="AC405" s="148">
        <f t="shared" si="222"/>
        <v>-11</v>
      </c>
      <c r="AD405" s="137">
        <f t="shared" si="223"/>
        <v>-0.64432989690721643</v>
      </c>
      <c r="AE405" s="136">
        <v>-185000</v>
      </c>
      <c r="AF405" s="138">
        <f>IF(D405 = D804,1,_xll.BDP(K405,$AF$10)*L405)</f>
        <v>0.87226000000000004</v>
      </c>
      <c r="AG405" s="160">
        <f>AC405*AE405*V405/AF405 / AI740</f>
        <v>1.5102813152163242E-4</v>
      </c>
      <c r="AH405" s="160">
        <f>AC405*AE405*V405/AF405 / AI804</f>
        <v>1.3894133436990084E-4</v>
      </c>
      <c r="AI405" s="171"/>
      <c r="AJ405" s="162"/>
      <c r="AK405" s="144"/>
    </row>
    <row r="406" spans="2:37" s="40" customFormat="1" x14ac:dyDescent="0.2">
      <c r="B406" s="45">
        <v>6408</v>
      </c>
      <c r="C406" s="116" t="s">
        <v>131</v>
      </c>
      <c r="D406" s="40" t="str">
        <f>_xll.BDP(C406,$D$10)</f>
        <v>GBp</v>
      </c>
      <c r="E406" s="40" t="s">
        <v>490</v>
      </c>
      <c r="F406" s="61">
        <f>_xll.BDP(C406,$F$10)</f>
        <v>950.6</v>
      </c>
      <c r="G406" s="61">
        <f>_xll.BDP(C406,$G$10)</f>
        <v>941</v>
      </c>
      <c r="H406" s="62">
        <f t="shared" si="213"/>
        <v>-9.6000000000000227</v>
      </c>
      <c r="I406" s="69">
        <f t="shared" si="214"/>
        <v>-1.0098884914790682</v>
      </c>
      <c r="J406" s="23">
        <v>-34000</v>
      </c>
      <c r="K406" s="45" t="str">
        <f>CONCATENATE(D804,D406, " Curncy")</f>
        <v>EURGBp Curncy</v>
      </c>
      <c r="L406" s="45">
        <f>IF(D406 = D804,1,_xll.BDP(K406,$L$10))</f>
        <v>1</v>
      </c>
      <c r="M406" s="63">
        <f>IF(D406 = D804,1,_xll.BDP(K406,$M$10)*L406)</f>
        <v>0.87409999999999999</v>
      </c>
      <c r="N406" s="265">
        <f t="shared" si="215"/>
        <v>3734.1265301453013</v>
      </c>
      <c r="O406" s="133">
        <f>N406 / AA740</f>
        <v>2.4113802340967988E-5</v>
      </c>
      <c r="P406" s="275">
        <f>N406 / AA804</f>
        <v>2.2191435528572681E-5</v>
      </c>
      <c r="Q406" s="64">
        <f t="shared" si="216"/>
        <v>-366022.19425695</v>
      </c>
      <c r="R406" s="10">
        <f>Q406 / AA740*100</f>
        <v>-0.23636550002969606</v>
      </c>
      <c r="S406" s="10">
        <f>Q406 / AA804*100</f>
        <v>-0.21752230033736294</v>
      </c>
      <c r="T406" s="288">
        <f t="shared" si="217"/>
        <v>-0.23636550002969606</v>
      </c>
      <c r="U406" s="127">
        <f t="shared" si="218"/>
        <v>0</v>
      </c>
      <c r="V406" s="30">
        <f t="shared" si="219"/>
        <v>0.01</v>
      </c>
      <c r="W406" s="40">
        <v>0</v>
      </c>
      <c r="X406" s="40">
        <v>1</v>
      </c>
      <c r="Y406" s="119">
        <f t="shared" si="220"/>
        <v>2.4113802340967988E-5</v>
      </c>
      <c r="Z406" s="119">
        <f t="shared" si="221"/>
        <v>0</v>
      </c>
      <c r="AA406" s="168"/>
      <c r="AB406" s="150">
        <f>_xll.BDH(C406,$AB$10,$D$1,$D$1)</f>
        <v>870</v>
      </c>
      <c r="AC406" s="148">
        <f t="shared" si="222"/>
        <v>80.600000000000023</v>
      </c>
      <c r="AD406" s="137">
        <f t="shared" si="223"/>
        <v>9.2643678160919567</v>
      </c>
      <c r="AE406" s="136">
        <v>-34000</v>
      </c>
      <c r="AF406" s="138">
        <f>IF(D406 = D804,1,_xll.BDP(K406,$AF$10)*L406)</f>
        <v>0.87226000000000004</v>
      </c>
      <c r="AG406" s="160">
        <f>AC406*AE406*V406/AF406 / AI740</f>
        <v>-2.0337960276259538E-4</v>
      </c>
      <c r="AH406" s="160">
        <f>AC406*AE406*V406/AF406 / AI804</f>
        <v>-1.8710311189546752E-4</v>
      </c>
      <c r="AI406" s="171"/>
      <c r="AJ406" s="162"/>
      <c r="AK406" s="144"/>
    </row>
    <row r="407" spans="2:37" s="40" customFormat="1" x14ac:dyDescent="0.2">
      <c r="B407" s="45">
        <v>10264</v>
      </c>
      <c r="C407" s="116" t="s">
        <v>130</v>
      </c>
      <c r="D407" s="40" t="str">
        <f>_xll.BDP(C407,$D$10)</f>
        <v>GBp</v>
      </c>
      <c r="E407" s="40" t="s">
        <v>491</v>
      </c>
      <c r="F407" s="61">
        <f>_xll.BDP(C407,$F$10)</f>
        <v>376.2</v>
      </c>
      <c r="G407" s="61">
        <f>_xll.BDP(C407,$G$10)</f>
        <v>376.8</v>
      </c>
      <c r="H407" s="62">
        <f t="shared" si="213"/>
        <v>0.60000000000002274</v>
      </c>
      <c r="I407" s="69">
        <f t="shared" si="214"/>
        <v>0.15948963317384976</v>
      </c>
      <c r="J407" s="23">
        <v>-1032000</v>
      </c>
      <c r="K407" s="45" t="str">
        <f>CONCATENATE(D804,D407, " Curncy")</f>
        <v>EURGBp Curncy</v>
      </c>
      <c r="L407" s="45">
        <f>IF(D407 = D804,1,_xll.BDP(K407,$L$10))</f>
        <v>1</v>
      </c>
      <c r="M407" s="63">
        <f>IF(D407 = D804,1,_xll.BDP(K407,$M$10)*L407)</f>
        <v>0.87409999999999999</v>
      </c>
      <c r="N407" s="265">
        <f t="shared" si="215"/>
        <v>-7083.8576821876622</v>
      </c>
      <c r="O407" s="133">
        <f>N407 / AA740</f>
        <v>-4.5745301499779139E-5</v>
      </c>
      <c r="P407" s="275">
        <f>N407 / AA804</f>
        <v>-4.209845857626438E-5</v>
      </c>
      <c r="Q407" s="64">
        <f t="shared" si="216"/>
        <v>-4448662.6244136831</v>
      </c>
      <c r="R407" s="10">
        <f>Q407 / AA740*100</f>
        <v>-2.8728049341860209</v>
      </c>
      <c r="S407" s="10">
        <f>Q407 / AA804*100</f>
        <v>-2.6437831985893028</v>
      </c>
      <c r="T407" s="288">
        <f t="shared" si="217"/>
        <v>-2.8728049341860209</v>
      </c>
      <c r="U407" s="127">
        <f t="shared" si="218"/>
        <v>0</v>
      </c>
      <c r="V407" s="30">
        <f t="shared" si="219"/>
        <v>0.01</v>
      </c>
      <c r="W407" s="40">
        <v>0</v>
      </c>
      <c r="X407" s="40">
        <v>1</v>
      </c>
      <c r="Y407" s="119">
        <f t="shared" si="220"/>
        <v>0</v>
      </c>
      <c r="Z407" s="119">
        <f t="shared" si="221"/>
        <v>0</v>
      </c>
      <c r="AA407" s="168"/>
      <c r="AB407" s="150">
        <f>_xll.BDH(C407,$AB$10,$D$1,$D$1)</f>
        <v>400.4</v>
      </c>
      <c r="AC407" s="148">
        <f t="shared" si="222"/>
        <v>-24.199999999999989</v>
      </c>
      <c r="AD407" s="137">
        <f t="shared" si="223"/>
        <v>-6.0439560439560411</v>
      </c>
      <c r="AE407" s="136">
        <v>-1032000</v>
      </c>
      <c r="AF407" s="138">
        <f>IF(D407 = D804,1,_xll.BDP(K407,$AF$10)*L407)</f>
        <v>0.87226000000000004</v>
      </c>
      <c r="AG407" s="160">
        <f>AC407*AE407*V407/AF407 / AI740</f>
        <v>1.8534825394957515E-3</v>
      </c>
      <c r="AH407" s="160">
        <f>AC407*AE407*V407/AF407 / AI804</f>
        <v>1.7051481381266092E-3</v>
      </c>
      <c r="AI407" s="171"/>
      <c r="AJ407" s="162"/>
      <c r="AK407" s="144"/>
    </row>
    <row r="408" spans="2:37" s="40" customFormat="1" ht="12" customHeight="1" x14ac:dyDescent="0.2">
      <c r="B408" s="45">
        <v>8447</v>
      </c>
      <c r="C408" s="116" t="s">
        <v>1151</v>
      </c>
      <c r="D408" s="40" t="str">
        <f>_xll.BDP(C408,$D$10)</f>
        <v>GBp</v>
      </c>
      <c r="E408" s="40" t="s">
        <v>1276</v>
      </c>
      <c r="F408" s="61">
        <f>_xll.BDP(C408,$F$10)</f>
        <v>1913</v>
      </c>
      <c r="G408" s="61">
        <f>_xll.BDP(C408,$G$10)</f>
        <v>1908</v>
      </c>
      <c r="H408" s="62">
        <f t="shared" si="213"/>
        <v>-5</v>
      </c>
      <c r="I408" s="69">
        <f t="shared" si="214"/>
        <v>-0.26136957658128596</v>
      </c>
      <c r="J408" s="23">
        <v>0</v>
      </c>
      <c r="K408" s="45" t="str">
        <f>CONCATENATE(D804,D408, " Curncy")</f>
        <v>EURGBp Curncy</v>
      </c>
      <c r="L408" s="45">
        <f>IF(D408 = D804,1,_xll.BDP(K408,$L$10))</f>
        <v>1</v>
      </c>
      <c r="M408" s="63">
        <f>IF(D408 = D804,1,_xll.BDP(K408,$M$10)*L408)</f>
        <v>0.87409999999999999</v>
      </c>
      <c r="N408" s="265">
        <f t="shared" si="215"/>
        <v>0</v>
      </c>
      <c r="O408" s="133">
        <f>N408 / AA740</f>
        <v>0</v>
      </c>
      <c r="P408" s="275">
        <f>N408 / AA804</f>
        <v>0</v>
      </c>
      <c r="Q408" s="64">
        <f t="shared" si="216"/>
        <v>0</v>
      </c>
      <c r="R408" s="10">
        <f>Q408 / AA740*100</f>
        <v>0</v>
      </c>
      <c r="S408" s="10">
        <f>Q408 / AA804*100</f>
        <v>0</v>
      </c>
      <c r="T408" s="288">
        <f t="shared" si="217"/>
        <v>0</v>
      </c>
      <c r="U408" s="127">
        <f t="shared" si="218"/>
        <v>0</v>
      </c>
      <c r="V408" s="30">
        <f t="shared" si="219"/>
        <v>0.01</v>
      </c>
      <c r="W408" s="40">
        <v>0</v>
      </c>
      <c r="X408" s="40">
        <v>1</v>
      </c>
      <c r="Y408" s="119">
        <f t="shared" si="220"/>
        <v>0</v>
      </c>
      <c r="Z408" s="119">
        <f t="shared" si="221"/>
        <v>0</v>
      </c>
      <c r="AA408" s="168"/>
      <c r="AB408" s="150">
        <f>_xll.BDH(C408,$AB$10,$D$1,$D$1)</f>
        <v>1944.5</v>
      </c>
      <c r="AC408" s="148">
        <f t="shared" si="222"/>
        <v>-31.5</v>
      </c>
      <c r="AD408" s="137">
        <f t="shared" si="223"/>
        <v>-1.6199537156081256</v>
      </c>
      <c r="AE408" s="136">
        <v>0</v>
      </c>
      <c r="AF408" s="138">
        <f>IF(D408 = D804,1,_xll.BDP(K408,$AF$10)*L408)</f>
        <v>0.87226000000000004</v>
      </c>
      <c r="AG408" s="160">
        <f>AC408*AE408*V408/AF408 / AI740</f>
        <v>0</v>
      </c>
      <c r="AH408" s="160">
        <f>AC408*AE408*V408/AF408 / AI804</f>
        <v>0</v>
      </c>
      <c r="AI408" s="171"/>
      <c r="AJ408" s="162"/>
      <c r="AK408" s="144"/>
    </row>
    <row r="409" spans="2:37" s="40" customFormat="1" ht="12" customHeight="1" x14ac:dyDescent="0.2">
      <c r="B409" s="45">
        <v>7274</v>
      </c>
      <c r="C409" s="116" t="s">
        <v>1152</v>
      </c>
      <c r="D409" s="40" t="str">
        <f>_xll.BDP(C409,$D$10)</f>
        <v>GBp</v>
      </c>
      <c r="E409" s="40" t="s">
        <v>1277</v>
      </c>
      <c r="F409" s="61">
        <f>_xll.BDP(C409,$F$10)</f>
        <v>2429</v>
      </c>
      <c r="G409" s="61">
        <f>_xll.BDP(C409,$G$10)</f>
        <v>2446</v>
      </c>
      <c r="H409" s="62">
        <f t="shared" si="213"/>
        <v>17</v>
      </c>
      <c r="I409" s="69">
        <f t="shared" si="214"/>
        <v>0.69987649238369698</v>
      </c>
      <c r="J409" s="23">
        <v>0</v>
      </c>
      <c r="K409" s="45" t="str">
        <f>CONCATENATE(D804,D409, " Curncy")</f>
        <v>EURGBp Curncy</v>
      </c>
      <c r="L409" s="45">
        <f>IF(D409 = D804,1,_xll.BDP(K409,$L$10))</f>
        <v>1</v>
      </c>
      <c r="M409" s="63">
        <f>IF(D409 = D804,1,_xll.BDP(K409,$M$10)*L409)</f>
        <v>0.87409999999999999</v>
      </c>
      <c r="N409" s="265">
        <f t="shared" si="215"/>
        <v>0</v>
      </c>
      <c r="O409" s="133">
        <f>N409 / AA740</f>
        <v>0</v>
      </c>
      <c r="P409" s="275">
        <f>N409 / AA804</f>
        <v>0</v>
      </c>
      <c r="Q409" s="64">
        <f t="shared" si="216"/>
        <v>0</v>
      </c>
      <c r="R409" s="10">
        <f>Q409 / AA740*100</f>
        <v>0</v>
      </c>
      <c r="S409" s="10">
        <f>Q409 / AA804*100</f>
        <v>0</v>
      </c>
      <c r="T409" s="288">
        <f t="shared" si="217"/>
        <v>0</v>
      </c>
      <c r="U409" s="127">
        <f t="shared" si="218"/>
        <v>0</v>
      </c>
      <c r="V409" s="30">
        <f t="shared" si="219"/>
        <v>0.01</v>
      </c>
      <c r="W409" s="40">
        <v>0</v>
      </c>
      <c r="X409" s="40">
        <v>1</v>
      </c>
      <c r="Y409" s="119">
        <f t="shared" si="220"/>
        <v>0</v>
      </c>
      <c r="Z409" s="119">
        <f t="shared" si="221"/>
        <v>0</v>
      </c>
      <c r="AA409" s="168"/>
      <c r="AB409" s="150">
        <f>_xll.BDH(C409,$AB$10,$D$1,$D$1)</f>
        <v>2602</v>
      </c>
      <c r="AC409" s="148">
        <f t="shared" si="222"/>
        <v>-173</v>
      </c>
      <c r="AD409" s="137">
        <f t="shared" si="223"/>
        <v>-6.6487317448116841</v>
      </c>
      <c r="AE409" s="136">
        <v>0</v>
      </c>
      <c r="AF409" s="138">
        <f>IF(D409 = D804,1,_xll.BDP(K409,$AF$10)*L409)</f>
        <v>0.87226000000000004</v>
      </c>
      <c r="AG409" s="160">
        <f>AC409*AE409*V409/AF409 / AI740</f>
        <v>0</v>
      </c>
      <c r="AH409" s="160">
        <f>AC409*AE409*V409/AF409 / AI804</f>
        <v>0</v>
      </c>
      <c r="AI409" s="171"/>
      <c r="AJ409" s="162"/>
      <c r="AK409" s="144"/>
    </row>
    <row r="410" spans="2:37" s="40" customFormat="1" ht="12" customHeight="1" x14ac:dyDescent="0.2">
      <c r="B410" s="45">
        <v>6034</v>
      </c>
      <c r="C410" s="116" t="s">
        <v>1153</v>
      </c>
      <c r="D410" s="40" t="str">
        <f>_xll.BDP(C410,$D$10)</f>
        <v>GBp</v>
      </c>
      <c r="E410" s="40" t="s">
        <v>1278</v>
      </c>
      <c r="F410" s="61">
        <f>_xll.BDP(C410,$F$10)</f>
        <v>4833.5</v>
      </c>
      <c r="G410" s="61">
        <f>_xll.BDP(C410,$G$10)</f>
        <v>4788</v>
      </c>
      <c r="H410" s="62">
        <f t="shared" si="213"/>
        <v>-45.5</v>
      </c>
      <c r="I410" s="69">
        <f t="shared" si="214"/>
        <v>-0.94134685010861707</v>
      </c>
      <c r="J410" s="23">
        <v>0</v>
      </c>
      <c r="K410" s="45" t="str">
        <f>CONCATENATE(D804,D410, " Curncy")</f>
        <v>EURGBp Curncy</v>
      </c>
      <c r="L410" s="45">
        <f>IF(D410 = D804,1,_xll.BDP(K410,$L$10))</f>
        <v>1</v>
      </c>
      <c r="M410" s="63">
        <f>IF(D410 = D804,1,_xll.BDP(K410,$M$10)*L410)</f>
        <v>0.87409999999999999</v>
      </c>
      <c r="N410" s="265">
        <f t="shared" si="215"/>
        <v>0</v>
      </c>
      <c r="O410" s="133">
        <f>N410 / AA740</f>
        <v>0</v>
      </c>
      <c r="P410" s="275">
        <f>N410 / AA804</f>
        <v>0</v>
      </c>
      <c r="Q410" s="64">
        <f t="shared" si="216"/>
        <v>0</v>
      </c>
      <c r="R410" s="10">
        <f>Q410 / AA740*100</f>
        <v>0</v>
      </c>
      <c r="S410" s="10">
        <f>Q410 / AA804*100</f>
        <v>0</v>
      </c>
      <c r="T410" s="288">
        <f t="shared" si="217"/>
        <v>0</v>
      </c>
      <c r="U410" s="127">
        <f t="shared" si="218"/>
        <v>0</v>
      </c>
      <c r="V410" s="30">
        <f t="shared" si="219"/>
        <v>0.01</v>
      </c>
      <c r="W410" s="40">
        <v>0</v>
      </c>
      <c r="X410" s="40">
        <v>1</v>
      </c>
      <c r="Y410" s="119">
        <f t="shared" si="220"/>
        <v>0</v>
      </c>
      <c r="Z410" s="119">
        <f t="shared" si="221"/>
        <v>0</v>
      </c>
      <c r="AA410" s="168"/>
      <c r="AB410" s="150">
        <f>_xll.BDH(C410,$AB$10,$D$1,$D$1)</f>
        <v>4815</v>
      </c>
      <c r="AC410" s="148">
        <f t="shared" si="222"/>
        <v>18.5</v>
      </c>
      <c r="AD410" s="137">
        <f t="shared" si="223"/>
        <v>0.38421599169262721</v>
      </c>
      <c r="AE410" s="136">
        <v>0</v>
      </c>
      <c r="AF410" s="138">
        <f>IF(D410 = D804,1,_xll.BDP(K410,$AF$10)*L410)</f>
        <v>0.87226000000000004</v>
      </c>
      <c r="AG410" s="160">
        <f>AC410*AE410*V410/AF410 / AI740</f>
        <v>0</v>
      </c>
      <c r="AH410" s="160">
        <f>AC410*AE410*V410/AF410 / AI804</f>
        <v>0</v>
      </c>
      <c r="AI410" s="171"/>
      <c r="AJ410" s="162"/>
      <c r="AK410" s="144"/>
    </row>
    <row r="411" spans="2:37" s="40" customFormat="1" x14ac:dyDescent="0.2">
      <c r="B411" s="45">
        <v>22425</v>
      </c>
      <c r="C411" s="116" t="s">
        <v>129</v>
      </c>
      <c r="D411" s="40" t="str">
        <f>_xll.BDP(C411,$D$10)</f>
        <v>GBp</v>
      </c>
      <c r="E411" s="40" t="s">
        <v>492</v>
      </c>
      <c r="F411" s="61">
        <f>_xll.BDP(C411,$F$10)</f>
        <v>334.8</v>
      </c>
      <c r="G411" s="61">
        <f>_xll.BDP(C411,$G$10)</f>
        <v>340.2</v>
      </c>
      <c r="H411" s="62">
        <f t="shared" si="213"/>
        <v>5.3999999999999773</v>
      </c>
      <c r="I411" s="69">
        <f t="shared" si="214"/>
        <v>1.6129032258064446</v>
      </c>
      <c r="J411" s="23">
        <v>-1197000</v>
      </c>
      <c r="K411" s="45" t="str">
        <f>CONCATENATE(D804,D411, " Curncy")</f>
        <v>EURGBp Curncy</v>
      </c>
      <c r="L411" s="45">
        <f>IF(D411 = D804,1,_xll.BDP(K411,$L$10))</f>
        <v>1</v>
      </c>
      <c r="M411" s="63">
        <f>IF(D411 = D804,1,_xll.BDP(K411,$M$10)*L411)</f>
        <v>0.87409999999999999</v>
      </c>
      <c r="N411" s="265">
        <f t="shared" si="215"/>
        <v>-73948.060862601225</v>
      </c>
      <c r="O411" s="133">
        <f>N411 / AA740</f>
        <v>-4.7753307466773243E-4</v>
      </c>
      <c r="P411" s="275">
        <f>N411 / AA804</f>
        <v>-4.3946385100976457E-4</v>
      </c>
      <c r="Q411" s="64">
        <f t="shared" si="216"/>
        <v>-4658727.8343438962</v>
      </c>
      <c r="R411" s="10">
        <f>Q411 / AA740*100</f>
        <v>-3.0084583704067263</v>
      </c>
      <c r="S411" s="10">
        <f>Q411 / AA804*100</f>
        <v>-2.7686222613615281</v>
      </c>
      <c r="T411" s="288">
        <f t="shared" si="217"/>
        <v>-3.0084583704067263</v>
      </c>
      <c r="U411" s="127">
        <f t="shared" si="218"/>
        <v>0</v>
      </c>
      <c r="V411" s="30">
        <f t="shared" si="219"/>
        <v>0.01</v>
      </c>
      <c r="W411" s="40">
        <v>0</v>
      </c>
      <c r="X411" s="40">
        <v>1</v>
      </c>
      <c r="Y411" s="119">
        <f t="shared" si="220"/>
        <v>0</v>
      </c>
      <c r="Z411" s="119">
        <f t="shared" si="221"/>
        <v>0</v>
      </c>
      <c r="AA411" s="168"/>
      <c r="AB411" s="150">
        <f>_xll.BDH(C411,$AB$10,$D$1,$D$1)</f>
        <v>392.1</v>
      </c>
      <c r="AC411" s="148">
        <f t="shared" si="222"/>
        <v>-57.300000000000011</v>
      </c>
      <c r="AD411" s="137">
        <f t="shared" si="223"/>
        <v>-14.613618974751342</v>
      </c>
      <c r="AE411" s="136">
        <v>-1197000</v>
      </c>
      <c r="AF411" s="138">
        <f>IF(D411 = D804,1,_xll.BDP(K411,$AF$10)*L411)</f>
        <v>0.87226000000000004</v>
      </c>
      <c r="AG411" s="160">
        <f>AC411*AE411*V411/AF411 / AI740</f>
        <v>5.0902862838422E-3</v>
      </c>
      <c r="AH411" s="160">
        <f>AC411*AE411*V411/AF411 / AI804</f>
        <v>4.6829101404895317E-3</v>
      </c>
      <c r="AI411" s="171"/>
      <c r="AJ411" s="162"/>
      <c r="AK411" s="144"/>
    </row>
    <row r="412" spans="2:37" s="40" customFormat="1" ht="12" customHeight="1" x14ac:dyDescent="0.2">
      <c r="B412" s="45">
        <v>5985</v>
      </c>
      <c r="C412" s="116" t="s">
        <v>1154</v>
      </c>
      <c r="D412" s="40" t="str">
        <f>_xll.BDP(C412,$D$10)</f>
        <v>GBp</v>
      </c>
      <c r="E412" s="40" t="s">
        <v>1279</v>
      </c>
      <c r="F412" s="61">
        <f>_xll.BDP(C412,$F$10)</f>
        <v>504</v>
      </c>
      <c r="G412" s="61">
        <f>_xll.BDP(C412,$G$10)</f>
        <v>493.1</v>
      </c>
      <c r="H412" s="62">
        <f t="shared" si="213"/>
        <v>-10.899999999999977</v>
      </c>
      <c r="I412" s="69">
        <f t="shared" si="214"/>
        <v>-2.1626984126984081</v>
      </c>
      <c r="J412" s="23">
        <v>0</v>
      </c>
      <c r="K412" s="45" t="str">
        <f>CONCATENATE(D804,D412, " Curncy")</f>
        <v>EURGBp Curncy</v>
      </c>
      <c r="L412" s="45">
        <f>IF(D412 = D804,1,_xll.BDP(K412,$L$10))</f>
        <v>1</v>
      </c>
      <c r="M412" s="63">
        <f>IF(D412 = D804,1,_xll.BDP(K412,$M$10)*L412)</f>
        <v>0.87409999999999999</v>
      </c>
      <c r="N412" s="265">
        <f t="shared" si="215"/>
        <v>0</v>
      </c>
      <c r="O412" s="133">
        <f>N412 / AA740</f>
        <v>0</v>
      </c>
      <c r="P412" s="275">
        <f>N412 / AA804</f>
        <v>0</v>
      </c>
      <c r="Q412" s="64">
        <f t="shared" si="216"/>
        <v>0</v>
      </c>
      <c r="R412" s="10">
        <f>Q412 / AA740*100</f>
        <v>0</v>
      </c>
      <c r="S412" s="10">
        <f>Q412 / AA804*100</f>
        <v>0</v>
      </c>
      <c r="T412" s="288">
        <f t="shared" si="217"/>
        <v>0</v>
      </c>
      <c r="U412" s="127">
        <f t="shared" si="218"/>
        <v>0</v>
      </c>
      <c r="V412" s="30">
        <f t="shared" si="219"/>
        <v>0.01</v>
      </c>
      <c r="W412" s="40">
        <v>0</v>
      </c>
      <c r="X412" s="40">
        <v>1</v>
      </c>
      <c r="Y412" s="119">
        <f t="shared" si="220"/>
        <v>0</v>
      </c>
      <c r="Z412" s="119">
        <f t="shared" si="221"/>
        <v>0</v>
      </c>
      <c r="AA412" s="168"/>
      <c r="AB412" s="150">
        <f>_xll.BDH(C412,$AB$10,$D$1,$D$1)</f>
        <v>508.6</v>
      </c>
      <c r="AC412" s="148">
        <f t="shared" si="222"/>
        <v>-4.6000000000000227</v>
      </c>
      <c r="AD412" s="137">
        <f t="shared" si="223"/>
        <v>-0.9044435705859265</v>
      </c>
      <c r="AE412" s="136">
        <v>0</v>
      </c>
      <c r="AF412" s="138">
        <f>IF(D412 = D804,1,_xll.BDP(K412,$AF$10)*L412)</f>
        <v>0.87226000000000004</v>
      </c>
      <c r="AG412" s="160">
        <f>AC412*AE412*V412/AF412 / AI740</f>
        <v>0</v>
      </c>
      <c r="AH412" s="160">
        <f>AC412*AE412*V412/AF412 / AI804</f>
        <v>0</v>
      </c>
      <c r="AI412" s="171"/>
      <c r="AJ412" s="162"/>
      <c r="AK412" s="144"/>
    </row>
    <row r="413" spans="2:37" s="40" customFormat="1" x14ac:dyDescent="0.2">
      <c r="B413" s="45">
        <v>6286</v>
      </c>
      <c r="C413" s="116" t="s">
        <v>128</v>
      </c>
      <c r="D413" s="40" t="str">
        <f>_xll.BDP(C413,$D$10)</f>
        <v>GBp</v>
      </c>
      <c r="E413" s="40" t="s">
        <v>493</v>
      </c>
      <c r="F413" s="61">
        <f>_xll.BDP(C413,$F$10)</f>
        <v>571.79999999999995</v>
      </c>
      <c r="G413" s="61">
        <f>_xll.BDP(C413,$G$10)</f>
        <v>566</v>
      </c>
      <c r="H413" s="62">
        <f t="shared" si="213"/>
        <v>-5.7999999999999545</v>
      </c>
      <c r="I413" s="69">
        <f t="shared" si="214"/>
        <v>-1.0143406785589288</v>
      </c>
      <c r="J413" s="23">
        <v>30759</v>
      </c>
      <c r="K413" s="45" t="str">
        <f>CONCATENATE(D804,D413, " Curncy")</f>
        <v>EURGBp Curncy</v>
      </c>
      <c r="L413" s="45">
        <f>IF(D413 = D804,1,_xll.BDP(K413,$L$10))</f>
        <v>1</v>
      </c>
      <c r="M413" s="63">
        <f>IF(D413 = D804,1,_xll.BDP(K413,$M$10)*L413)</f>
        <v>0.87409999999999999</v>
      </c>
      <c r="N413" s="265">
        <f t="shared" si="215"/>
        <v>-2040.9815810547836</v>
      </c>
      <c r="O413" s="133">
        <f>N413 / AA740</f>
        <v>-1.3180010379882954E-5</v>
      </c>
      <c r="P413" s="275">
        <f>N413 / AA804</f>
        <v>-1.2129292032645494E-5</v>
      </c>
      <c r="Q413" s="64">
        <f t="shared" si="216"/>
        <v>199171.6508408649</v>
      </c>
      <c r="R413" s="10">
        <f>Q413 / AA740*100</f>
        <v>0.1286187219829967</v>
      </c>
      <c r="S413" s="10">
        <f>Q413 / AA804*100</f>
        <v>0.11836516018064486</v>
      </c>
      <c r="T413" s="288">
        <f t="shared" si="217"/>
        <v>0</v>
      </c>
      <c r="U413" s="127">
        <f t="shared" si="218"/>
        <v>0.1286187219829967</v>
      </c>
      <c r="V413" s="30">
        <f t="shared" si="219"/>
        <v>0.01</v>
      </c>
      <c r="W413" s="40">
        <v>0</v>
      </c>
      <c r="X413" s="40">
        <v>1</v>
      </c>
      <c r="Y413" s="119">
        <f t="shared" si="220"/>
        <v>0</v>
      </c>
      <c r="Z413" s="119">
        <f t="shared" si="221"/>
        <v>0</v>
      </c>
      <c r="AA413" s="168"/>
      <c r="AB413" s="150">
        <f>_xll.BDH(C413,$AB$10,$D$1,$D$1)</f>
        <v>589</v>
      </c>
      <c r="AC413" s="148">
        <f t="shared" si="222"/>
        <v>-17.200000000000045</v>
      </c>
      <c r="AD413" s="137">
        <f t="shared" si="223"/>
        <v>-2.92020373514432</v>
      </c>
      <c r="AE413" s="136">
        <v>30759</v>
      </c>
      <c r="AF413" s="138">
        <f>IF(D413 = D804,1,_xll.BDP(K413,$AF$10)*L413)</f>
        <v>0.87226000000000004</v>
      </c>
      <c r="AG413" s="160">
        <f>AC413*AE413*V413/AF413 / AI740</f>
        <v>-3.9263959664152893E-5</v>
      </c>
      <c r="AH413" s="160">
        <f>AC413*AE413*V413/AF413 / AI804</f>
        <v>-3.6121660868206983E-5</v>
      </c>
      <c r="AI413" s="171"/>
      <c r="AJ413" s="162"/>
      <c r="AK413" s="144"/>
    </row>
    <row r="414" spans="2:37" s="40" customFormat="1" ht="12" customHeight="1" x14ac:dyDescent="0.2">
      <c r="B414" s="45">
        <v>7458</v>
      </c>
      <c r="C414" s="116" t="s">
        <v>1155</v>
      </c>
      <c r="D414" s="40" t="str">
        <f>_xll.BDP(C414,$D$10)</f>
        <v>GBp</v>
      </c>
      <c r="E414" s="40" t="s">
        <v>1280</v>
      </c>
      <c r="F414" s="61">
        <f>_xll.BDP(C414,$F$10)</f>
        <v>272.7</v>
      </c>
      <c r="G414" s="61">
        <f>_xll.BDP(C414,$G$10)</f>
        <v>269.7</v>
      </c>
      <c r="H414" s="62">
        <f t="shared" si="213"/>
        <v>-3</v>
      </c>
      <c r="I414" s="69">
        <f t="shared" si="214"/>
        <v>-1.1001100110011002</v>
      </c>
      <c r="J414" s="23">
        <v>0</v>
      </c>
      <c r="K414" s="45" t="str">
        <f>CONCATENATE(D804,D414, " Curncy")</f>
        <v>EURGBp Curncy</v>
      </c>
      <c r="L414" s="45">
        <f>IF(D414 = D804,1,_xll.BDP(K414,$L$10))</f>
        <v>1</v>
      </c>
      <c r="M414" s="63">
        <f>IF(D414 = D804,1,_xll.BDP(K414,$M$10)*L414)</f>
        <v>0.87409999999999999</v>
      </c>
      <c r="N414" s="265">
        <f t="shared" si="215"/>
        <v>0</v>
      </c>
      <c r="O414" s="133">
        <f>N414 / AA740</f>
        <v>0</v>
      </c>
      <c r="P414" s="275">
        <f>N414 / AA804</f>
        <v>0</v>
      </c>
      <c r="Q414" s="64">
        <f t="shared" si="216"/>
        <v>0</v>
      </c>
      <c r="R414" s="10">
        <f>Q414 / AA740*100</f>
        <v>0</v>
      </c>
      <c r="S414" s="10">
        <f>Q414 / AA804*100</f>
        <v>0</v>
      </c>
      <c r="T414" s="288">
        <f t="shared" si="217"/>
        <v>0</v>
      </c>
      <c r="U414" s="127">
        <f t="shared" si="218"/>
        <v>0</v>
      </c>
      <c r="V414" s="30">
        <f t="shared" si="219"/>
        <v>0.01</v>
      </c>
      <c r="W414" s="40">
        <v>0</v>
      </c>
      <c r="X414" s="40">
        <v>1</v>
      </c>
      <c r="Y414" s="119">
        <f t="shared" si="220"/>
        <v>0</v>
      </c>
      <c r="Z414" s="119">
        <f t="shared" si="221"/>
        <v>0</v>
      </c>
      <c r="AA414" s="168"/>
      <c r="AB414" s="150">
        <f>_xll.BDH(C414,$AB$10,$D$1,$D$1)</f>
        <v>273.2</v>
      </c>
      <c r="AC414" s="148">
        <f t="shared" si="222"/>
        <v>-0.5</v>
      </c>
      <c r="AD414" s="137">
        <f t="shared" si="223"/>
        <v>-0.18301610541727673</v>
      </c>
      <c r="AE414" s="136">
        <v>0</v>
      </c>
      <c r="AF414" s="138">
        <f>IF(D414 = D804,1,_xll.BDP(K414,$AF$10)*L414)</f>
        <v>0.87226000000000004</v>
      </c>
      <c r="AG414" s="160">
        <f>AC414*AE414*V414/AF414 / AI740</f>
        <v>0</v>
      </c>
      <c r="AH414" s="160">
        <f>AC414*AE414*V414/AF414 / AI804</f>
        <v>0</v>
      </c>
      <c r="AI414" s="171"/>
      <c r="AJ414" s="162"/>
      <c r="AK414" s="144"/>
    </row>
    <row r="415" spans="2:37" s="40" customFormat="1" x14ac:dyDescent="0.2">
      <c r="B415" s="45">
        <v>2204</v>
      </c>
      <c r="C415" s="116" t="s">
        <v>127</v>
      </c>
      <c r="D415" s="40" t="str">
        <f>_xll.BDP(C415,$D$10)</f>
        <v>GBp</v>
      </c>
      <c r="E415" s="40" t="s">
        <v>494</v>
      </c>
      <c r="F415" s="61">
        <f>_xll.BDP(C415,$F$10)</f>
        <v>207</v>
      </c>
      <c r="G415" s="61">
        <f>_xll.BDP(C415,$G$10)</f>
        <v>204.35</v>
      </c>
      <c r="H415" s="62">
        <f t="shared" si="213"/>
        <v>-2.6500000000000057</v>
      </c>
      <c r="I415" s="69">
        <f t="shared" si="214"/>
        <v>-1.2801932367149786</v>
      </c>
      <c r="J415" s="23">
        <v>2291000</v>
      </c>
      <c r="K415" s="45" t="str">
        <f>CONCATENATE(D804,D415, " Curncy")</f>
        <v>EURGBp Curncy</v>
      </c>
      <c r="L415" s="45">
        <f>IF(D415 = D804,1,_xll.BDP(K415,$L$10))</f>
        <v>1</v>
      </c>
      <c r="M415" s="63">
        <f>IF(D415 = D804,1,_xll.BDP(K415,$M$10)*L415)</f>
        <v>0.87409999999999999</v>
      </c>
      <c r="N415" s="265">
        <f t="shared" si="215"/>
        <v>-69456.011897952325</v>
      </c>
      <c r="O415" s="133">
        <f>N415 / AA740</f>
        <v>-4.485248501298032E-4</v>
      </c>
      <c r="P415" s="275">
        <f>N415 / AA804</f>
        <v>-4.1276817956278797E-4</v>
      </c>
      <c r="Q415" s="64">
        <f t="shared" si="216"/>
        <v>5355975.8608854823</v>
      </c>
      <c r="R415" s="10">
        <f>Q415 / AA740*100</f>
        <v>3.4587189858122676</v>
      </c>
      <c r="S415" s="10">
        <f>Q415 / AA804*100</f>
        <v>3.182987829949266</v>
      </c>
      <c r="T415" s="288">
        <f t="shared" si="217"/>
        <v>0</v>
      </c>
      <c r="U415" s="127">
        <f t="shared" si="218"/>
        <v>3.4587189858122676</v>
      </c>
      <c r="V415" s="30">
        <f t="shared" si="219"/>
        <v>0.01</v>
      </c>
      <c r="W415" s="40">
        <v>0</v>
      </c>
      <c r="X415" s="40">
        <v>1</v>
      </c>
      <c r="Y415" s="119">
        <f t="shared" si="220"/>
        <v>0</v>
      </c>
      <c r="Z415" s="119">
        <f t="shared" si="221"/>
        <v>0</v>
      </c>
      <c r="AA415" s="168"/>
      <c r="AB415" s="150">
        <f>_xll.BDH(C415,$AB$10,$D$1,$D$1)</f>
        <v>212.3</v>
      </c>
      <c r="AC415" s="148">
        <f t="shared" si="222"/>
        <v>-5.3000000000000114</v>
      </c>
      <c r="AD415" s="137">
        <f t="shared" si="223"/>
        <v>-2.4964672633066467</v>
      </c>
      <c r="AE415" s="136">
        <v>2291000</v>
      </c>
      <c r="AF415" s="138">
        <f>IF(D415 = D804,1,_xll.BDP(K415,$AF$10)*L415)</f>
        <v>0.87226000000000004</v>
      </c>
      <c r="AG415" s="160">
        <f>AC415*AE415*V415/AF415 / AI740</f>
        <v>-9.0114441345214783E-4</v>
      </c>
      <c r="AH415" s="160">
        <f>AC415*AE415*V415/AF415 / AI804</f>
        <v>-8.2902573185240805E-4</v>
      </c>
      <c r="AI415" s="171"/>
      <c r="AJ415" s="162"/>
      <c r="AK415" s="144"/>
    </row>
    <row r="416" spans="2:37" s="40" customFormat="1" x14ac:dyDescent="0.2">
      <c r="B416" s="45">
        <v>6366</v>
      </c>
      <c r="C416" s="116" t="s">
        <v>126</v>
      </c>
      <c r="D416" s="40" t="str">
        <f>_xll.BDP(C416,$D$10)</f>
        <v>GBp</v>
      </c>
      <c r="E416" s="40" t="s">
        <v>495</v>
      </c>
      <c r="F416" s="61">
        <f>_xll.BDP(C416,$F$10)</f>
        <v>3736</v>
      </c>
      <c r="G416" s="61">
        <f>_xll.BDP(C416,$G$10)</f>
        <v>3755</v>
      </c>
      <c r="H416" s="62">
        <f t="shared" si="213"/>
        <v>19</v>
      </c>
      <c r="I416" s="69">
        <f t="shared" si="214"/>
        <v>0.50856531049250542</v>
      </c>
      <c r="J416" s="23">
        <v>-100000</v>
      </c>
      <c r="K416" s="45" t="str">
        <f>CONCATENATE(D804,D416, " Curncy")</f>
        <v>EURGBp Curncy</v>
      </c>
      <c r="L416" s="45">
        <f>IF(D416 = D804,1,_xll.BDP(K416,$L$10))</f>
        <v>1</v>
      </c>
      <c r="M416" s="63">
        <f>IF(D416 = D804,1,_xll.BDP(K416,$M$10)*L416)</f>
        <v>0.87409999999999999</v>
      </c>
      <c r="N416" s="265">
        <f t="shared" si="215"/>
        <v>-21736.643404644779</v>
      </c>
      <c r="O416" s="133">
        <f>N416 / AA740</f>
        <v>-1.4036833470538931E-4</v>
      </c>
      <c r="P416" s="275">
        <f>N416 / AA804</f>
        <v>-1.2917808671656861E-4</v>
      </c>
      <c r="Q416" s="64">
        <f t="shared" si="216"/>
        <v>-4295847.1570758494</v>
      </c>
      <c r="R416" s="10">
        <f>Q416 / AA740*100</f>
        <v>-2.7741215622038782</v>
      </c>
      <c r="S416" s="10">
        <f>Q416 / AA804*100</f>
        <v>-2.552966924319553</v>
      </c>
      <c r="T416" s="288">
        <f t="shared" si="217"/>
        <v>-2.7741215622038782</v>
      </c>
      <c r="U416" s="127">
        <f t="shared" si="218"/>
        <v>0</v>
      </c>
      <c r="V416" s="30">
        <f t="shared" si="219"/>
        <v>0.01</v>
      </c>
      <c r="W416" s="40">
        <v>0</v>
      </c>
      <c r="X416" s="40">
        <v>1</v>
      </c>
      <c r="Y416" s="119">
        <f t="shared" si="220"/>
        <v>0</v>
      </c>
      <c r="Z416" s="119">
        <f t="shared" si="221"/>
        <v>0</v>
      </c>
      <c r="AA416" s="168"/>
      <c r="AB416" s="150">
        <f>_xll.BDH(C416,$AB$10,$D$1,$D$1)</f>
        <v>3823</v>
      </c>
      <c r="AC416" s="148">
        <f t="shared" si="222"/>
        <v>-87</v>
      </c>
      <c r="AD416" s="137">
        <f t="shared" si="223"/>
        <v>-2.2756997122678526</v>
      </c>
      <c r="AE416" s="136">
        <v>-100000</v>
      </c>
      <c r="AF416" s="138">
        <f>IF(D416 = D804,1,_xll.BDP(K416,$AF$10)*L416)</f>
        <v>0.87226000000000004</v>
      </c>
      <c r="AG416" s="160">
        <f>AC416*AE416*V416/AF416 / AI740</f>
        <v>6.4567309299174542E-4</v>
      </c>
      <c r="AH416" s="160">
        <f>AC416*AE416*V416/AF416 / AI804</f>
        <v>5.9399980787132052E-4</v>
      </c>
      <c r="AI416" s="171"/>
      <c r="AJ416" s="162"/>
      <c r="AK416" s="144"/>
    </row>
    <row r="417" spans="2:37" s="40" customFormat="1" ht="12" customHeight="1" x14ac:dyDescent="0.2">
      <c r="B417" s="45">
        <v>6006</v>
      </c>
      <c r="C417" s="116" t="s">
        <v>1158</v>
      </c>
      <c r="D417" s="40" t="str">
        <f>_xll.BDP(C417,$D$10)</f>
        <v>GBp</v>
      </c>
      <c r="E417" s="40" t="s">
        <v>1282</v>
      </c>
      <c r="F417" s="61">
        <f>_xll.BDP(C417,$F$10)</f>
        <v>1395.2</v>
      </c>
      <c r="G417" s="61">
        <f>_xll.BDP(C417,$G$10)</f>
        <v>1394.6</v>
      </c>
      <c r="H417" s="62">
        <f t="shared" si="213"/>
        <v>-0.60000000000013642</v>
      </c>
      <c r="I417" s="69">
        <f t="shared" si="214"/>
        <v>-4.3004587155973079E-2</v>
      </c>
      <c r="J417" s="23">
        <v>0</v>
      </c>
      <c r="K417" s="45" t="str">
        <f>CONCATENATE(D804,D417, " Curncy")</f>
        <v>EURGBp Curncy</v>
      </c>
      <c r="L417" s="45">
        <f>IF(D417 = D804,1,_xll.BDP(K417,$L$10))</f>
        <v>1</v>
      </c>
      <c r="M417" s="63">
        <f>IF(D417 = D804,1,_xll.BDP(K417,$M$10)*L417)</f>
        <v>0.87409999999999999</v>
      </c>
      <c r="N417" s="265">
        <f t="shared" si="215"/>
        <v>0</v>
      </c>
      <c r="O417" s="133">
        <f>N417 / AA740</f>
        <v>0</v>
      </c>
      <c r="P417" s="275">
        <f>N417 / AA804</f>
        <v>0</v>
      </c>
      <c r="Q417" s="64">
        <f t="shared" si="216"/>
        <v>0</v>
      </c>
      <c r="R417" s="10">
        <f>Q417 / AA740*100</f>
        <v>0</v>
      </c>
      <c r="S417" s="10">
        <f>Q417 / AA804*100</f>
        <v>0</v>
      </c>
      <c r="T417" s="288">
        <f t="shared" si="217"/>
        <v>0</v>
      </c>
      <c r="U417" s="127">
        <f t="shared" si="218"/>
        <v>0</v>
      </c>
      <c r="V417" s="30">
        <f t="shared" si="219"/>
        <v>0.01</v>
      </c>
      <c r="W417" s="40">
        <v>0</v>
      </c>
      <c r="X417" s="40">
        <v>1</v>
      </c>
      <c r="Y417" s="119">
        <f t="shared" si="220"/>
        <v>0</v>
      </c>
      <c r="Z417" s="119">
        <f t="shared" si="221"/>
        <v>0</v>
      </c>
      <c r="AA417" s="168"/>
      <c r="AB417" s="150">
        <f>_xll.BDH(C417,$AB$10,$D$1,$D$1)</f>
        <v>1403.8</v>
      </c>
      <c r="AC417" s="148">
        <f t="shared" si="222"/>
        <v>-8.5999999999999091</v>
      </c>
      <c r="AD417" s="137">
        <f t="shared" si="223"/>
        <v>-0.61262288075223748</v>
      </c>
      <c r="AE417" s="136">
        <v>0</v>
      </c>
      <c r="AF417" s="138">
        <f>IF(D417 = D804,1,_xll.BDP(K417,$AF$10)*L417)</f>
        <v>0.87226000000000004</v>
      </c>
      <c r="AG417" s="160">
        <f>AC417*AE417*V417/AF417 / AI740</f>
        <v>0</v>
      </c>
      <c r="AH417" s="160">
        <f>AC417*AE417*V417/AF417 / AI804</f>
        <v>0</v>
      </c>
      <c r="AI417" s="171"/>
      <c r="AJ417" s="162"/>
      <c r="AK417" s="144"/>
    </row>
    <row r="418" spans="2:37" s="40" customFormat="1" ht="12" customHeight="1" x14ac:dyDescent="0.2">
      <c r="B418" s="45">
        <v>7261</v>
      </c>
      <c r="C418" s="116" t="s">
        <v>531</v>
      </c>
      <c r="D418" s="40" t="str">
        <f>_xll.BDP(C418,$D$10)</f>
        <v>GBp</v>
      </c>
      <c r="E418" s="40" t="s">
        <v>532</v>
      </c>
      <c r="F418" s="61">
        <f>_xll.BDP(C418,$F$10)</f>
        <v>922.5</v>
      </c>
      <c r="G418" s="61">
        <f>_xll.BDP(C418,$G$10)</f>
        <v>913</v>
      </c>
      <c r="H418" s="62">
        <f t="shared" si="213"/>
        <v>-9.5</v>
      </c>
      <c r="I418" s="69">
        <f t="shared" si="214"/>
        <v>-1.0298102981029811</v>
      </c>
      <c r="J418" s="23">
        <v>0</v>
      </c>
      <c r="K418" s="45" t="str">
        <f>CONCATENATE(D804,D418, " Curncy")</f>
        <v>EURGBp Curncy</v>
      </c>
      <c r="L418" s="45">
        <f>IF(D418 = D804,1,_xll.BDP(K418,$L$10))</f>
        <v>1</v>
      </c>
      <c r="M418" s="63">
        <f>IF(D418 = D804,1,_xll.BDP(K418,$M$10)*L418)</f>
        <v>0.87409999999999999</v>
      </c>
      <c r="N418" s="265">
        <f t="shared" si="215"/>
        <v>0</v>
      </c>
      <c r="O418" s="133">
        <f>N418 / AA740</f>
        <v>0</v>
      </c>
      <c r="P418" s="275">
        <f>N418 / AA804</f>
        <v>0</v>
      </c>
      <c r="Q418" s="64">
        <f t="shared" si="216"/>
        <v>0</v>
      </c>
      <c r="R418" s="10">
        <f>Q418 / AA740*100</f>
        <v>0</v>
      </c>
      <c r="S418" s="10">
        <f>Q418 / AA804*100</f>
        <v>0</v>
      </c>
      <c r="T418" s="288">
        <f t="shared" si="217"/>
        <v>0</v>
      </c>
      <c r="U418" s="127">
        <f t="shared" si="218"/>
        <v>0</v>
      </c>
      <c r="V418" s="30">
        <f t="shared" si="219"/>
        <v>0.01</v>
      </c>
      <c r="W418" s="40">
        <v>0</v>
      </c>
      <c r="X418" s="40">
        <v>1</v>
      </c>
      <c r="Y418" s="119">
        <f t="shared" si="220"/>
        <v>0</v>
      </c>
      <c r="Z418" s="119">
        <f t="shared" si="221"/>
        <v>0</v>
      </c>
      <c r="AA418" s="168"/>
      <c r="AB418" s="150">
        <f>_xll.BDH(C418,$AB$10,$D$1,$D$1)</f>
        <v>945</v>
      </c>
      <c r="AC418" s="148">
        <f t="shared" si="222"/>
        <v>-22.5</v>
      </c>
      <c r="AD418" s="137">
        <f t="shared" si="223"/>
        <v>-2.3809523809523809</v>
      </c>
      <c r="AE418" s="136">
        <v>0</v>
      </c>
      <c r="AF418" s="138">
        <f>IF(D418 = D804,1,_xll.BDP(K418,$AF$10)*L418)</f>
        <v>0.87226000000000004</v>
      </c>
      <c r="AG418" s="160">
        <f>AC418*AE418*V418/AF418 / AI740</f>
        <v>0</v>
      </c>
      <c r="AH418" s="160">
        <f>AC418*AE418*V418/AF418 / AI804</f>
        <v>0</v>
      </c>
      <c r="AI418" s="171"/>
      <c r="AJ418" s="162"/>
      <c r="AK418" s="144"/>
    </row>
    <row r="419" spans="2:37" s="40" customFormat="1" ht="12" customHeight="1" x14ac:dyDescent="0.2">
      <c r="B419" s="45">
        <v>19986</v>
      </c>
      <c r="C419" s="116" t="s">
        <v>1159</v>
      </c>
      <c r="D419" s="40" t="str">
        <f>_xll.BDP(C419,$D$10)</f>
        <v>GBp</v>
      </c>
      <c r="E419" s="40" t="s">
        <v>1283</v>
      </c>
      <c r="F419" s="61">
        <f>_xll.BDP(C419,$F$10)</f>
        <v>147.35</v>
      </c>
      <c r="G419" s="61">
        <f>_xll.BDP(C419,$G$10)</f>
        <v>152</v>
      </c>
      <c r="H419" s="62">
        <f t="shared" si="213"/>
        <v>4.6500000000000057</v>
      </c>
      <c r="I419" s="69">
        <f t="shared" si="214"/>
        <v>3.1557516118086228</v>
      </c>
      <c r="J419" s="23">
        <v>0</v>
      </c>
      <c r="K419" s="45" t="str">
        <f>CONCATENATE(D804,D419, " Curncy")</f>
        <v>EURGBp Curncy</v>
      </c>
      <c r="L419" s="45">
        <f>IF(D419 = D804,1,_xll.BDP(K419,$L$10))</f>
        <v>1</v>
      </c>
      <c r="M419" s="63">
        <f>IF(D419 = D804,1,_xll.BDP(K419,$M$10)*L419)</f>
        <v>0.87409999999999999</v>
      </c>
      <c r="N419" s="265">
        <f t="shared" si="215"/>
        <v>0</v>
      </c>
      <c r="O419" s="133">
        <f>N419 / AA740</f>
        <v>0</v>
      </c>
      <c r="P419" s="275">
        <f>N419 / AA804</f>
        <v>0</v>
      </c>
      <c r="Q419" s="64">
        <f t="shared" si="216"/>
        <v>0</v>
      </c>
      <c r="R419" s="10">
        <f>Q419 / AA740*100</f>
        <v>0</v>
      </c>
      <c r="S419" s="10">
        <f>Q419 / AA804*100</f>
        <v>0</v>
      </c>
      <c r="T419" s="288">
        <f t="shared" si="217"/>
        <v>0</v>
      </c>
      <c r="U419" s="127">
        <f t="shared" si="218"/>
        <v>0</v>
      </c>
      <c r="V419" s="30">
        <f t="shared" si="219"/>
        <v>0.01</v>
      </c>
      <c r="W419" s="40">
        <v>0</v>
      </c>
      <c r="X419" s="40">
        <v>1</v>
      </c>
      <c r="Y419" s="119">
        <f t="shared" si="220"/>
        <v>0</v>
      </c>
      <c r="Z419" s="119">
        <f t="shared" si="221"/>
        <v>0</v>
      </c>
      <c r="AA419" s="168"/>
      <c r="AB419" s="150">
        <f>_xll.BDH(C419,$AB$10,$D$1,$D$1)</f>
        <v>175.2</v>
      </c>
      <c r="AC419" s="148">
        <f t="shared" si="222"/>
        <v>-27.849999999999994</v>
      </c>
      <c r="AD419" s="137">
        <f t="shared" si="223"/>
        <v>-15.896118721461185</v>
      </c>
      <c r="AE419" s="136">
        <v>0</v>
      </c>
      <c r="AF419" s="138">
        <f>IF(D419 = D804,1,_xll.BDP(K419,$AF$10)*L419)</f>
        <v>0.87226000000000004</v>
      </c>
      <c r="AG419" s="160">
        <f>AC419*AE419*V419/AF419 / AI740</f>
        <v>0</v>
      </c>
      <c r="AH419" s="160">
        <f>AC419*AE419*V419/AF419 / AI804</f>
        <v>0</v>
      </c>
      <c r="AI419" s="171"/>
      <c r="AJ419" s="162"/>
      <c r="AK419" s="144"/>
    </row>
    <row r="420" spans="2:37" s="40" customFormat="1" ht="12" customHeight="1" x14ac:dyDescent="0.2">
      <c r="B420" s="45">
        <v>6009</v>
      </c>
      <c r="C420" s="116" t="s">
        <v>1160</v>
      </c>
      <c r="D420" s="40" t="str">
        <f>_xll.BDP(C420,$D$10)</f>
        <v>GBp</v>
      </c>
      <c r="E420" s="40" t="s">
        <v>1284</v>
      </c>
      <c r="F420" s="61">
        <f>_xll.BDP(C420,$F$10)</f>
        <v>463.3</v>
      </c>
      <c r="G420" s="61">
        <f>_xll.BDP(C420,$G$10)</f>
        <v>462.45</v>
      </c>
      <c r="H420" s="62">
        <f t="shared" si="213"/>
        <v>-0.85000000000002274</v>
      </c>
      <c r="I420" s="69">
        <f t="shared" si="214"/>
        <v>-0.18346643643428073</v>
      </c>
      <c r="J420" s="23">
        <v>0</v>
      </c>
      <c r="K420" s="45" t="str">
        <f>CONCATENATE(D804,D420, " Curncy")</f>
        <v>EURGBp Curncy</v>
      </c>
      <c r="L420" s="45">
        <f>IF(D420 = D804,1,_xll.BDP(K420,$L$10))</f>
        <v>1</v>
      </c>
      <c r="M420" s="63">
        <f>IF(D420 = D804,1,_xll.BDP(K420,$M$10)*L420)</f>
        <v>0.87409999999999999</v>
      </c>
      <c r="N420" s="265">
        <f t="shared" si="215"/>
        <v>0</v>
      </c>
      <c r="O420" s="133">
        <f>N420 / AA740</f>
        <v>0</v>
      </c>
      <c r="P420" s="275">
        <f>N420 / AA804</f>
        <v>0</v>
      </c>
      <c r="Q420" s="64">
        <f t="shared" si="216"/>
        <v>0</v>
      </c>
      <c r="R420" s="10">
        <f>Q420 / AA740*100</f>
        <v>0</v>
      </c>
      <c r="S420" s="10">
        <f>Q420 / AA804*100</f>
        <v>0</v>
      </c>
      <c r="T420" s="288">
        <f t="shared" si="217"/>
        <v>0</v>
      </c>
      <c r="U420" s="127">
        <f t="shared" si="218"/>
        <v>0</v>
      </c>
      <c r="V420" s="30">
        <f t="shared" si="219"/>
        <v>0.01</v>
      </c>
      <c r="W420" s="40">
        <v>0</v>
      </c>
      <c r="X420" s="40">
        <v>1</v>
      </c>
      <c r="Y420" s="119">
        <f t="shared" si="220"/>
        <v>0</v>
      </c>
      <c r="Z420" s="119">
        <f t="shared" si="221"/>
        <v>0</v>
      </c>
      <c r="AA420" s="168"/>
      <c r="AB420" s="150">
        <f>_xll.BDH(C420,$AB$10,$D$1,$D$1)</f>
        <v>475</v>
      </c>
      <c r="AC420" s="148">
        <f t="shared" si="222"/>
        <v>-11.699999999999989</v>
      </c>
      <c r="AD420" s="137">
        <f t="shared" si="223"/>
        <v>-2.4631578947368395</v>
      </c>
      <c r="AE420" s="136">
        <v>0</v>
      </c>
      <c r="AF420" s="138">
        <f>IF(D420 = D804,1,_xll.BDP(K420,$AF$10)*L420)</f>
        <v>0.87226000000000004</v>
      </c>
      <c r="AG420" s="160">
        <f>AC420*AE420*V420/AF420 / AI740</f>
        <v>0</v>
      </c>
      <c r="AH420" s="160">
        <f>AC420*AE420*V420/AF420 / AI804</f>
        <v>0</v>
      </c>
      <c r="AI420" s="171"/>
      <c r="AJ420" s="162"/>
      <c r="AK420" s="144"/>
    </row>
    <row r="421" spans="2:37" s="40" customFormat="1" ht="12" customHeight="1" x14ac:dyDescent="0.2">
      <c r="B421" s="45">
        <v>2287</v>
      </c>
      <c r="C421" s="116" t="s">
        <v>1157</v>
      </c>
      <c r="D421" s="40" t="str">
        <f>_xll.BDP(C421,$D$10)</f>
        <v>GBp</v>
      </c>
      <c r="E421" s="40" t="s">
        <v>1281</v>
      </c>
      <c r="F421" s="61">
        <f>_xll.BDP(C421,$F$10)</f>
        <v>3885</v>
      </c>
      <c r="G421" s="61">
        <f>_xll.BDP(C421,$G$10)</f>
        <v>3921.5</v>
      </c>
      <c r="H421" s="62">
        <f t="shared" si="213"/>
        <v>36.5</v>
      </c>
      <c r="I421" s="69">
        <f t="shared" si="214"/>
        <v>0.93951093951093956</v>
      </c>
      <c r="J421" s="23">
        <v>0</v>
      </c>
      <c r="K421" s="45" t="str">
        <f>CONCATENATE(D804,D421, " Curncy")</f>
        <v>EURGBp Curncy</v>
      </c>
      <c r="L421" s="45">
        <f>IF(D421 = D804,1,_xll.BDP(K421,$L$10))</f>
        <v>1</v>
      </c>
      <c r="M421" s="63">
        <f>IF(D421 = D804,1,_xll.BDP(K421,$M$10)*L421)</f>
        <v>0.87409999999999999</v>
      </c>
      <c r="N421" s="265">
        <f t="shared" si="215"/>
        <v>0</v>
      </c>
      <c r="O421" s="133">
        <f>N421 / AA740</f>
        <v>0</v>
      </c>
      <c r="P421" s="275">
        <f>N421 / AA804</f>
        <v>0</v>
      </c>
      <c r="Q421" s="64">
        <f t="shared" si="216"/>
        <v>0</v>
      </c>
      <c r="R421" s="10">
        <f>Q421 / AA740*100</f>
        <v>0</v>
      </c>
      <c r="S421" s="10">
        <f>Q421 / AA804*100</f>
        <v>0</v>
      </c>
      <c r="T421" s="288">
        <f t="shared" si="217"/>
        <v>0</v>
      </c>
      <c r="U421" s="127">
        <f t="shared" si="218"/>
        <v>0</v>
      </c>
      <c r="V421" s="30">
        <f t="shared" si="219"/>
        <v>0.01</v>
      </c>
      <c r="W421" s="40">
        <v>0</v>
      </c>
      <c r="X421" s="40">
        <v>1</v>
      </c>
      <c r="Y421" s="119">
        <f t="shared" si="220"/>
        <v>0</v>
      </c>
      <c r="Z421" s="119">
        <f t="shared" si="221"/>
        <v>0</v>
      </c>
      <c r="AA421" s="168"/>
      <c r="AB421" s="150">
        <f>_xll.BDH(C421,$AB$10,$D$1,$D$1)</f>
        <v>4261.5</v>
      </c>
      <c r="AC421" s="148">
        <f t="shared" si="222"/>
        <v>-376.5</v>
      </c>
      <c r="AD421" s="137">
        <f t="shared" si="223"/>
        <v>-8.8349172826469555</v>
      </c>
      <c r="AE421" s="136">
        <v>0</v>
      </c>
      <c r="AF421" s="138">
        <f>IF(D421 = D804,1,_xll.BDP(K421,$AF$10)*L421)</f>
        <v>0.87226000000000004</v>
      </c>
      <c r="AG421" s="160">
        <f>AC421*AE421*V421/AF421 / AI740</f>
        <v>0</v>
      </c>
      <c r="AH421" s="160">
        <f>AC421*AE421*V421/AF421 / AI804</f>
        <v>0</v>
      </c>
      <c r="AI421" s="171"/>
      <c r="AJ421" s="162"/>
      <c r="AK421" s="144"/>
    </row>
    <row r="422" spans="2:37" s="40" customFormat="1" ht="12" customHeight="1" x14ac:dyDescent="0.2">
      <c r="B422" s="45">
        <v>8124</v>
      </c>
      <c r="C422" s="116" t="s">
        <v>1161</v>
      </c>
      <c r="D422" s="40" t="str">
        <f>_xll.BDP(C422,$D$10)</f>
        <v>GBp</v>
      </c>
      <c r="E422" s="40" t="s">
        <v>1285</v>
      </c>
      <c r="F422" s="61">
        <f>_xll.BDP(C422,$F$10)</f>
        <v>642</v>
      </c>
      <c r="G422" s="61">
        <f>_xll.BDP(C422,$G$10)</f>
        <v>636.6</v>
      </c>
      <c r="H422" s="62">
        <f t="shared" si="213"/>
        <v>-5.3999999999999773</v>
      </c>
      <c r="I422" s="69">
        <f t="shared" si="214"/>
        <v>-0.84112149532709923</v>
      </c>
      <c r="J422" s="23">
        <v>0</v>
      </c>
      <c r="K422" s="45" t="str">
        <f>CONCATENATE(D804,D422, " Curncy")</f>
        <v>EURGBp Curncy</v>
      </c>
      <c r="L422" s="45">
        <f>IF(D422 = D804,1,_xll.BDP(K422,$L$10))</f>
        <v>1</v>
      </c>
      <c r="M422" s="63">
        <f>IF(D422 = D804,1,_xll.BDP(K422,$M$10)*L422)</f>
        <v>0.87409999999999999</v>
      </c>
      <c r="N422" s="265">
        <f t="shared" si="215"/>
        <v>0</v>
      </c>
      <c r="O422" s="133">
        <f>N422 / AA740</f>
        <v>0</v>
      </c>
      <c r="P422" s="275">
        <f>N422 / AA804</f>
        <v>0</v>
      </c>
      <c r="Q422" s="64">
        <f t="shared" si="216"/>
        <v>0</v>
      </c>
      <c r="R422" s="10">
        <f>Q422 / AA740*100</f>
        <v>0</v>
      </c>
      <c r="S422" s="10">
        <f>Q422 / AA804*100</f>
        <v>0</v>
      </c>
      <c r="T422" s="288">
        <f t="shared" si="217"/>
        <v>0</v>
      </c>
      <c r="U422" s="127">
        <f t="shared" si="218"/>
        <v>0</v>
      </c>
      <c r="V422" s="30">
        <f t="shared" si="219"/>
        <v>0.01</v>
      </c>
      <c r="W422" s="40">
        <v>0</v>
      </c>
      <c r="X422" s="40">
        <v>1</v>
      </c>
      <c r="Y422" s="119">
        <f t="shared" si="220"/>
        <v>0</v>
      </c>
      <c r="Z422" s="119">
        <f t="shared" si="221"/>
        <v>0</v>
      </c>
      <c r="AA422" s="168"/>
      <c r="AB422" s="150">
        <f>_xll.BDH(C422,$AB$10,$D$1,$D$1)</f>
        <v>642.6</v>
      </c>
      <c r="AC422" s="148">
        <f t="shared" si="222"/>
        <v>-0.60000000000002274</v>
      </c>
      <c r="AD422" s="137">
        <f t="shared" si="223"/>
        <v>-9.3370681605979264E-2</v>
      </c>
      <c r="AE422" s="136">
        <v>0</v>
      </c>
      <c r="AF422" s="138">
        <f>IF(D422 = D804,1,_xll.BDP(K422,$AF$10)*L422)</f>
        <v>0.87226000000000004</v>
      </c>
      <c r="AG422" s="160">
        <f>AC422*AE422*V422/AF422 / AI740</f>
        <v>0</v>
      </c>
      <c r="AH422" s="160">
        <f>AC422*AE422*V422/AF422 / AI804</f>
        <v>0</v>
      </c>
      <c r="AI422" s="171"/>
      <c r="AJ422" s="162"/>
      <c r="AK422" s="144"/>
    </row>
    <row r="423" spans="2:37" s="40" customFormat="1" ht="12" customHeight="1" x14ac:dyDescent="0.2">
      <c r="B423" s="45">
        <v>5992</v>
      </c>
      <c r="C423" s="116" t="s">
        <v>1162</v>
      </c>
      <c r="D423" s="40" t="str">
        <f>_xll.BDP(C423,$D$10)</f>
        <v>GBp</v>
      </c>
      <c r="E423" s="40" t="s">
        <v>1286</v>
      </c>
      <c r="F423" s="61">
        <f>_xll.BDP(C423,$F$10)</f>
        <v>670</v>
      </c>
      <c r="G423" s="61">
        <f>_xll.BDP(C423,$G$10)</f>
        <v>673</v>
      </c>
      <c r="H423" s="62">
        <f t="shared" si="213"/>
        <v>3</v>
      </c>
      <c r="I423" s="69">
        <f t="shared" si="214"/>
        <v>0.44776119402985076</v>
      </c>
      <c r="J423" s="23">
        <v>0</v>
      </c>
      <c r="K423" s="45" t="str">
        <f>CONCATENATE(D804,D423, " Curncy")</f>
        <v>EURGBp Curncy</v>
      </c>
      <c r="L423" s="45">
        <f>IF(D423 = D804,1,_xll.BDP(K423,$L$10))</f>
        <v>1</v>
      </c>
      <c r="M423" s="63">
        <f>IF(D423 = D804,1,_xll.BDP(K423,$M$10)*L423)</f>
        <v>0.87409999999999999</v>
      </c>
      <c r="N423" s="265">
        <f t="shared" si="215"/>
        <v>0</v>
      </c>
      <c r="O423" s="133">
        <f>N423 / AA740</f>
        <v>0</v>
      </c>
      <c r="P423" s="275">
        <f>N423 / AA804</f>
        <v>0</v>
      </c>
      <c r="Q423" s="64">
        <f t="shared" si="216"/>
        <v>0</v>
      </c>
      <c r="R423" s="10">
        <f>Q423 / AA740*100</f>
        <v>0</v>
      </c>
      <c r="S423" s="10">
        <f>Q423 / AA804*100</f>
        <v>0</v>
      </c>
      <c r="T423" s="288">
        <f t="shared" si="217"/>
        <v>0</v>
      </c>
      <c r="U423" s="127">
        <f t="shared" si="218"/>
        <v>0</v>
      </c>
      <c r="V423" s="30">
        <f t="shared" si="219"/>
        <v>0.01</v>
      </c>
      <c r="W423" s="40">
        <v>0</v>
      </c>
      <c r="X423" s="40">
        <v>1</v>
      </c>
      <c r="Y423" s="119">
        <f t="shared" si="220"/>
        <v>0</v>
      </c>
      <c r="Z423" s="119">
        <f t="shared" si="221"/>
        <v>0</v>
      </c>
      <c r="AA423" s="168"/>
      <c r="AB423" s="150">
        <f>_xll.BDH(C423,$AB$10,$D$1,$D$1)</f>
        <v>724.5</v>
      </c>
      <c r="AC423" s="148">
        <f t="shared" si="222"/>
        <v>-54.5</v>
      </c>
      <c r="AD423" s="137">
        <f t="shared" si="223"/>
        <v>-7.5224292615596964</v>
      </c>
      <c r="AE423" s="136">
        <v>0</v>
      </c>
      <c r="AF423" s="138">
        <f>IF(D423 = D804,1,_xll.BDP(K423,$AF$10)*L423)</f>
        <v>0.87226000000000004</v>
      </c>
      <c r="AG423" s="160">
        <f>AC423*AE423*V423/AF423 / AI740</f>
        <v>0</v>
      </c>
      <c r="AH423" s="160">
        <f>AC423*AE423*V423/AF423 / AI804</f>
        <v>0</v>
      </c>
      <c r="AI423" s="171"/>
      <c r="AJ423" s="162"/>
      <c r="AK423" s="144"/>
    </row>
    <row r="424" spans="2:37" s="40" customFormat="1" ht="12" customHeight="1" x14ac:dyDescent="0.2">
      <c r="B424" s="45">
        <v>6116</v>
      </c>
      <c r="C424" s="116" t="s">
        <v>1163</v>
      </c>
      <c r="D424" s="40" t="str">
        <f>_xll.BDP(C424,$D$10)</f>
        <v>GBp</v>
      </c>
      <c r="E424" s="40" t="s">
        <v>1287</v>
      </c>
      <c r="F424" s="61">
        <f>_xll.BDP(C424,$F$10)</f>
        <v>218.85</v>
      </c>
      <c r="G424" s="61">
        <f>_xll.BDP(C424,$G$10)</f>
        <v>219.25</v>
      </c>
      <c r="H424" s="62">
        <f t="shared" si="213"/>
        <v>0.40000000000000568</v>
      </c>
      <c r="I424" s="69">
        <f t="shared" si="214"/>
        <v>0.18277358921636083</v>
      </c>
      <c r="J424" s="23">
        <v>0</v>
      </c>
      <c r="K424" s="45" t="str">
        <f>CONCATENATE(D804,D424, " Curncy")</f>
        <v>EURGBp Curncy</v>
      </c>
      <c r="L424" s="45">
        <f>IF(D424 = D804,1,_xll.BDP(K424,$L$10))</f>
        <v>1</v>
      </c>
      <c r="M424" s="63">
        <f>IF(D424 = D804,1,_xll.BDP(K424,$M$10)*L424)</f>
        <v>0.87409999999999999</v>
      </c>
      <c r="N424" s="265">
        <f t="shared" si="215"/>
        <v>0</v>
      </c>
      <c r="O424" s="133">
        <f>N424 / AA740</f>
        <v>0</v>
      </c>
      <c r="P424" s="275">
        <f>N424 / AA804</f>
        <v>0</v>
      </c>
      <c r="Q424" s="64">
        <f t="shared" si="216"/>
        <v>0</v>
      </c>
      <c r="R424" s="10">
        <f>Q424 / AA740*100</f>
        <v>0</v>
      </c>
      <c r="S424" s="10">
        <f>Q424 / AA804*100</f>
        <v>0</v>
      </c>
      <c r="T424" s="288">
        <f t="shared" si="217"/>
        <v>0</v>
      </c>
      <c r="U424" s="127">
        <f t="shared" si="218"/>
        <v>0</v>
      </c>
      <c r="V424" s="30">
        <f t="shared" si="219"/>
        <v>0.01</v>
      </c>
      <c r="W424" s="40">
        <v>0</v>
      </c>
      <c r="X424" s="40">
        <v>1</v>
      </c>
      <c r="Y424" s="119">
        <f t="shared" si="220"/>
        <v>0</v>
      </c>
      <c r="Z424" s="119">
        <f t="shared" si="221"/>
        <v>0</v>
      </c>
      <c r="AA424" s="168"/>
      <c r="AB424" s="150">
        <f>_xll.BDH(C424,$AB$10,$D$1,$D$1)</f>
        <v>240.55</v>
      </c>
      <c r="AC424" s="148">
        <f t="shared" si="222"/>
        <v>-21.700000000000017</v>
      </c>
      <c r="AD424" s="137">
        <f t="shared" si="223"/>
        <v>-9.0209935564331811</v>
      </c>
      <c r="AE424" s="136">
        <v>0</v>
      </c>
      <c r="AF424" s="138">
        <f>IF(D424 = D804,1,_xll.BDP(K424,$AF$10)*L424)</f>
        <v>0.87226000000000004</v>
      </c>
      <c r="AG424" s="160">
        <f>AC424*AE424*V424/AF424 / AI740</f>
        <v>0</v>
      </c>
      <c r="AH424" s="160">
        <f>AC424*AE424*V424/AF424 / AI804</f>
        <v>0</v>
      </c>
      <c r="AI424" s="171"/>
      <c r="AJ424" s="162"/>
      <c r="AK424" s="144"/>
    </row>
    <row r="425" spans="2:37" s="40" customFormat="1" x14ac:dyDescent="0.2">
      <c r="B425" s="45">
        <v>10513</v>
      </c>
      <c r="D425" s="40" t="s">
        <v>86</v>
      </c>
      <c r="E425" s="40" t="s">
        <v>125</v>
      </c>
      <c r="F425" s="61">
        <v>8.2799999999999994</v>
      </c>
      <c r="G425" s="61">
        <v>8.2799999999999994</v>
      </c>
      <c r="H425" s="62">
        <f t="shared" si="213"/>
        <v>0</v>
      </c>
      <c r="I425" s="69">
        <f t="shared" si="214"/>
        <v>0</v>
      </c>
      <c r="J425" s="23">
        <v>197449</v>
      </c>
      <c r="K425" s="45" t="str">
        <f>CONCATENATE(D804,D425, " Curncy")</f>
        <v>EURGBP Curncy</v>
      </c>
      <c r="L425" s="45">
        <f>IF(D425 = D804,1,_xll.BDP(K425,$L$10))</f>
        <v>1</v>
      </c>
      <c r="M425" s="63">
        <f>IF(D425 = D804,1,_xll.BDP(K425,$M$10)*L425)</f>
        <v>0.87409999999999999</v>
      </c>
      <c r="N425" s="265">
        <f t="shared" si="215"/>
        <v>0</v>
      </c>
      <c r="O425" s="133">
        <f>N425 / AA740</f>
        <v>0</v>
      </c>
      <c r="P425" s="275">
        <f>N425 / AA804</f>
        <v>0</v>
      </c>
      <c r="Q425" s="64">
        <f t="shared" si="216"/>
        <v>1870355.4742020364</v>
      </c>
      <c r="R425" s="10">
        <f>Q425 / AA740*100</f>
        <v>1.2078161210702301</v>
      </c>
      <c r="S425" s="10">
        <f>Q425 / AA804*100</f>
        <v>1.1115282941323472</v>
      </c>
      <c r="T425" s="288">
        <f t="shared" si="217"/>
        <v>0</v>
      </c>
      <c r="U425" s="127">
        <f t="shared" si="218"/>
        <v>1.2078161210702301</v>
      </c>
      <c r="V425" s="30">
        <f t="shared" si="219"/>
        <v>1</v>
      </c>
      <c r="W425" s="40">
        <v>1</v>
      </c>
      <c r="X425" s="40">
        <v>1</v>
      </c>
      <c r="Y425" s="119">
        <f t="shared" si="220"/>
        <v>0</v>
      </c>
      <c r="Z425" s="119">
        <f t="shared" si="221"/>
        <v>0</v>
      </c>
      <c r="AA425" s="168"/>
      <c r="AB425" s="150">
        <v>8.2799999999999994</v>
      </c>
      <c r="AC425" s="148">
        <f t="shared" si="222"/>
        <v>0</v>
      </c>
      <c r="AD425" s="137">
        <f t="shared" si="223"/>
        <v>0</v>
      </c>
      <c r="AE425" s="136">
        <v>197449</v>
      </c>
      <c r="AF425" s="138">
        <f>IF(D425 = D804,1,_xll.BDP(K425,$AF$10)*L425)</f>
        <v>0.87226000000000004</v>
      </c>
      <c r="AG425" s="160">
        <f>AC425*AE425*V425/AF425 / AI740</f>
        <v>0</v>
      </c>
      <c r="AH425" s="160">
        <f>AC425*AE425*V425/AF425 / AI804</f>
        <v>0</v>
      </c>
      <c r="AI425" s="171"/>
      <c r="AJ425" s="162"/>
      <c r="AK425" s="144"/>
    </row>
    <row r="426" spans="2:37" s="40" customFormat="1" ht="12" customHeight="1" x14ac:dyDescent="0.2">
      <c r="B426" s="45">
        <v>6485</v>
      </c>
      <c r="C426" s="40" t="s">
        <v>1164</v>
      </c>
      <c r="D426" s="40" t="str">
        <f>_xll.BDP(C426,$D$10)</f>
        <v>GBp</v>
      </c>
      <c r="E426" s="40" t="s">
        <v>1288</v>
      </c>
      <c r="F426" s="61">
        <f>_xll.BDP(C426,$F$10)</f>
        <v>1656</v>
      </c>
      <c r="G426" s="61">
        <f>_xll.BDP(C426,$G$10)</f>
        <v>1653</v>
      </c>
      <c r="H426" s="62">
        <f t="shared" si="213"/>
        <v>-3</v>
      </c>
      <c r="I426" s="69">
        <f t="shared" si="214"/>
        <v>-0.18115942028985507</v>
      </c>
      <c r="J426" s="23">
        <v>0</v>
      </c>
      <c r="K426" s="45" t="str">
        <f>CONCATENATE(D804,D426, " Curncy")</f>
        <v>EURGBp Curncy</v>
      </c>
      <c r="L426" s="45">
        <f>IF(D426 = D804,1,_xll.BDP(K426,$L$10))</f>
        <v>1</v>
      </c>
      <c r="M426" s="63">
        <f>IF(D426 = D804,1,_xll.BDP(K426,$M$10)*L426)</f>
        <v>0.87409999999999999</v>
      </c>
      <c r="N426" s="265">
        <f t="shared" si="215"/>
        <v>0</v>
      </c>
      <c r="O426" s="133">
        <f>N426 / AA740</f>
        <v>0</v>
      </c>
      <c r="P426" s="275">
        <f>N426 / AA804</f>
        <v>0</v>
      </c>
      <c r="Q426" s="64">
        <f t="shared" si="216"/>
        <v>0</v>
      </c>
      <c r="R426" s="10">
        <f>Q426 / AA740*100</f>
        <v>0</v>
      </c>
      <c r="S426" s="10">
        <f>Q426 / AA804*100</f>
        <v>0</v>
      </c>
      <c r="T426" s="288">
        <f t="shared" si="217"/>
        <v>0</v>
      </c>
      <c r="U426" s="127">
        <f t="shared" si="218"/>
        <v>0</v>
      </c>
      <c r="V426" s="30">
        <f t="shared" si="219"/>
        <v>0.01</v>
      </c>
      <c r="W426" s="40">
        <v>0</v>
      </c>
      <c r="X426" s="40">
        <v>1</v>
      </c>
      <c r="Y426" s="119">
        <f t="shared" si="220"/>
        <v>0</v>
      </c>
      <c r="Z426" s="119">
        <f t="shared" si="221"/>
        <v>0</v>
      </c>
      <c r="AA426" s="168"/>
      <c r="AB426" s="150">
        <f>_xll.BDH(C426,$AB$10,$D$1,$D$1)</f>
        <v>1644</v>
      </c>
      <c r="AC426" s="148">
        <f t="shared" si="222"/>
        <v>12</v>
      </c>
      <c r="AD426" s="137">
        <f t="shared" si="223"/>
        <v>0.72992700729927007</v>
      </c>
      <c r="AE426" s="136">
        <v>0</v>
      </c>
      <c r="AF426" s="138">
        <f>IF(D426 = D804,1,_xll.BDP(K426,$AF$10)*L426)</f>
        <v>0.87226000000000004</v>
      </c>
      <c r="AG426" s="160">
        <f>AC426*AE426*V426/AF426 / AI740</f>
        <v>0</v>
      </c>
      <c r="AH426" s="160">
        <f>AC426*AE426*V426/AF426 / AI804</f>
        <v>0</v>
      </c>
      <c r="AI426" s="171"/>
      <c r="AJ426" s="162"/>
      <c r="AK426" s="144"/>
    </row>
    <row r="427" spans="2:37" s="40" customFormat="1" ht="12" customHeight="1" x14ac:dyDescent="0.2">
      <c r="B427" s="45">
        <v>17875</v>
      </c>
      <c r="C427" s="40" t="s">
        <v>1165</v>
      </c>
      <c r="D427" s="40" t="str">
        <f>_xll.BDP(C427,$D$10)</f>
        <v>EUR</v>
      </c>
      <c r="E427" s="40" t="s">
        <v>1289</v>
      </c>
      <c r="F427" s="61">
        <f>_xll.BDP(C427,$F$10)</f>
        <v>2.6349999999999998</v>
      </c>
      <c r="G427" s="61">
        <f>_xll.BDP(C427,$G$10)</f>
        <v>2.64</v>
      </c>
      <c r="H427" s="62">
        <f t="shared" si="213"/>
        <v>5.0000000000003375E-3</v>
      </c>
      <c r="I427" s="69">
        <f t="shared" si="214"/>
        <v>0.18975332068312478</v>
      </c>
      <c r="J427" s="23">
        <v>0</v>
      </c>
      <c r="K427" s="45" t="str">
        <f>CONCATENATE(D804,D427, " Curncy")</f>
        <v>EUREUR Curncy</v>
      </c>
      <c r="L427" s="45">
        <f>IF(D427 = D804,1,_xll.BDP(K427,$L$10))</f>
        <v>1</v>
      </c>
      <c r="M427" s="63">
        <f>IF(D427 = D804,1,_xll.BDP(K427,$M$10)*L427)</f>
        <v>1</v>
      </c>
      <c r="N427" s="265">
        <f t="shared" si="215"/>
        <v>0</v>
      </c>
      <c r="O427" s="133">
        <f>N427 / AA740</f>
        <v>0</v>
      </c>
      <c r="P427" s="275">
        <f>N427 / AA804</f>
        <v>0</v>
      </c>
      <c r="Q427" s="64">
        <f t="shared" si="216"/>
        <v>0</v>
      </c>
      <c r="R427" s="10">
        <f>Q427 / AA740*100</f>
        <v>0</v>
      </c>
      <c r="S427" s="10">
        <f>Q427 / AA804*100</f>
        <v>0</v>
      </c>
      <c r="T427" s="288">
        <f t="shared" si="217"/>
        <v>0</v>
      </c>
      <c r="U427" s="127">
        <f t="shared" si="218"/>
        <v>0</v>
      </c>
      <c r="V427" s="30">
        <f t="shared" si="219"/>
        <v>1</v>
      </c>
      <c r="W427" s="40">
        <v>0</v>
      </c>
      <c r="X427" s="40">
        <v>1</v>
      </c>
      <c r="Y427" s="119">
        <f t="shared" si="220"/>
        <v>0</v>
      </c>
      <c r="Z427" s="119">
        <f t="shared" si="221"/>
        <v>0</v>
      </c>
      <c r="AA427" s="168"/>
      <c r="AB427" s="150">
        <f>_xll.BDH(C427,$AB$10,$D$1,$D$1)</f>
        <v>2.7949999999999999</v>
      </c>
      <c r="AC427" s="148">
        <f t="shared" si="222"/>
        <v>-0.16000000000000014</v>
      </c>
      <c r="AD427" s="137">
        <f t="shared" si="223"/>
        <v>-5.7245080500894501</v>
      </c>
      <c r="AE427" s="136">
        <v>0</v>
      </c>
      <c r="AF427" s="138">
        <f>IF(D427 = D804,1,_xll.BDP(K427,$AF$10)*L427)</f>
        <v>1</v>
      </c>
      <c r="AG427" s="160">
        <f>AC427*AE427*V427/AF427 / AI740</f>
        <v>0</v>
      </c>
      <c r="AH427" s="160">
        <f>AC427*AE427*V427/AF427 / AI804</f>
        <v>0</v>
      </c>
      <c r="AI427" s="171"/>
      <c r="AJ427" s="162"/>
      <c r="AK427" s="144"/>
    </row>
    <row r="428" spans="2:37" s="40" customFormat="1" ht="12" customHeight="1" x14ac:dyDescent="0.2">
      <c r="B428" s="45">
        <v>3548</v>
      </c>
      <c r="C428" s="40" t="s">
        <v>1166</v>
      </c>
      <c r="D428" s="40" t="str">
        <f>_xll.BDP(C428,$D$10)</f>
        <v>GBp</v>
      </c>
      <c r="E428" s="40" t="s">
        <v>1290</v>
      </c>
      <c r="F428" s="61">
        <f>_xll.BDP(C428,$F$10)</f>
        <v>208.4</v>
      </c>
      <c r="G428" s="61">
        <f>_xll.BDP(C428,$G$10)</f>
        <v>204.4</v>
      </c>
      <c r="H428" s="62">
        <f t="shared" si="213"/>
        <v>-4</v>
      </c>
      <c r="I428" s="69">
        <f t="shared" si="214"/>
        <v>-1.9193857965451053</v>
      </c>
      <c r="J428" s="23">
        <v>0</v>
      </c>
      <c r="K428" s="45" t="str">
        <f>CONCATENATE(D804,D428, " Curncy")</f>
        <v>EURGBp Curncy</v>
      </c>
      <c r="L428" s="45">
        <f>IF(D428 = D804,1,_xll.BDP(K428,$L$10))</f>
        <v>1</v>
      </c>
      <c r="M428" s="63">
        <f>IF(D428 = D804,1,_xll.BDP(K428,$M$10)*L428)</f>
        <v>0.87409999999999999</v>
      </c>
      <c r="N428" s="265">
        <f t="shared" si="215"/>
        <v>0</v>
      </c>
      <c r="O428" s="133">
        <f>N428 / AA740</f>
        <v>0</v>
      </c>
      <c r="P428" s="275">
        <f>N428 / AA804</f>
        <v>0</v>
      </c>
      <c r="Q428" s="64">
        <f t="shared" si="216"/>
        <v>0</v>
      </c>
      <c r="R428" s="10">
        <f>Q428 / AA740*100</f>
        <v>0</v>
      </c>
      <c r="S428" s="10">
        <f>Q428 / AA804*100</f>
        <v>0</v>
      </c>
      <c r="T428" s="288">
        <f t="shared" si="217"/>
        <v>0</v>
      </c>
      <c r="U428" s="127">
        <f t="shared" si="218"/>
        <v>0</v>
      </c>
      <c r="V428" s="30">
        <f t="shared" si="219"/>
        <v>0.01</v>
      </c>
      <c r="W428" s="40">
        <v>0</v>
      </c>
      <c r="X428" s="40">
        <v>1</v>
      </c>
      <c r="Y428" s="119">
        <f t="shared" si="220"/>
        <v>0</v>
      </c>
      <c r="Z428" s="119">
        <f t="shared" si="221"/>
        <v>0</v>
      </c>
      <c r="AA428" s="168"/>
      <c r="AB428" s="150">
        <f>_xll.BDH(C428,$AB$10,$D$1,$D$1)</f>
        <v>196.2</v>
      </c>
      <c r="AC428" s="148">
        <f t="shared" si="222"/>
        <v>12.200000000000017</v>
      </c>
      <c r="AD428" s="137">
        <f t="shared" si="223"/>
        <v>6.2181447502548508</v>
      </c>
      <c r="AE428" s="136">
        <v>0</v>
      </c>
      <c r="AF428" s="138">
        <f>IF(D428 = D804,1,_xll.BDP(K428,$AF$10)*L428)</f>
        <v>0.87226000000000004</v>
      </c>
      <c r="AG428" s="160">
        <f>AC428*AE428*V428/AF428 / AI740</f>
        <v>0</v>
      </c>
      <c r="AH428" s="160">
        <f>AC428*AE428*V428/AF428 / AI804</f>
        <v>0</v>
      </c>
      <c r="AI428" s="171"/>
      <c r="AJ428" s="162"/>
      <c r="AK428" s="144"/>
    </row>
    <row r="429" spans="2:37" s="40" customFormat="1" x14ac:dyDescent="0.2">
      <c r="B429" s="45">
        <v>24733</v>
      </c>
      <c r="C429" s="116" t="s">
        <v>124</v>
      </c>
      <c r="D429" s="40" t="str">
        <f>_xll.BDP(C429,$D$10)</f>
        <v>EUR</v>
      </c>
      <c r="E429" s="40" t="s">
        <v>496</v>
      </c>
      <c r="F429" s="61">
        <f>_xll.BDP(C429,$F$10)</f>
        <v>1.77</v>
      </c>
      <c r="G429" s="61">
        <f>_xll.BDP(C429,$G$10)</f>
        <v>1.758</v>
      </c>
      <c r="H429" s="62">
        <f t="shared" ref="H429:H460" si="224">IF(OR(G429="#N/A N/A",F429="#N/A N/A"),0,  G429 - F429)</f>
        <v>-1.2000000000000011E-2</v>
      </c>
      <c r="I429" s="69">
        <f t="shared" ref="I429:I460" si="225">IF(OR(F429=0,F429="#N/A N/A"),0,H429 / F429*100)</f>
        <v>-0.67796610169491589</v>
      </c>
      <c r="J429" s="23">
        <v>-202000</v>
      </c>
      <c r="K429" s="45" t="str">
        <f>CONCATENATE(D804,D429, " Curncy")</f>
        <v>EUREUR Curncy</v>
      </c>
      <c r="L429" s="45">
        <f>IF(D429 = D804,1,_xll.BDP(K429,$L$10))</f>
        <v>1</v>
      </c>
      <c r="M429" s="63">
        <f>IF(D429 = D804,1,_xll.BDP(K429,$M$10)*L429)</f>
        <v>1</v>
      </c>
      <c r="N429" s="265">
        <f t="shared" ref="N429:N460" si="226">H429*J429*V429/M429</f>
        <v>2424.0000000000023</v>
      </c>
      <c r="O429" s="133">
        <f>N429 / AA740</f>
        <v>1.5653421597428302E-5</v>
      </c>
      <c r="P429" s="275">
        <f>N429 / AA804</f>
        <v>1.4405521421676917E-5</v>
      </c>
      <c r="Q429" s="64">
        <f t="shared" ref="Q429:Q460" si="227">G429*J429*V429/M429</f>
        <v>-355116</v>
      </c>
      <c r="R429" s="10">
        <f>Q429 / AA740*100</f>
        <v>-0.2293226264023244</v>
      </c>
      <c r="S429" s="10">
        <f>Q429 / AA804*100</f>
        <v>-0.21104088882756664</v>
      </c>
      <c r="T429" s="288">
        <f t="shared" ref="T429:T460" si="228">IF(R429&lt;0,R429,0)</f>
        <v>-0.2293226264023244</v>
      </c>
      <c r="U429" s="127">
        <f t="shared" ref="U429:U460" si="229">IF(R429&gt;0,R429,0)</f>
        <v>0</v>
      </c>
      <c r="V429" s="30">
        <f t="shared" ref="V429:V460" si="230">IF(EXACT(D429,UPPER(D429)),1,0.01)/X429</f>
        <v>1</v>
      </c>
      <c r="W429" s="40">
        <v>0</v>
      </c>
      <c r="X429" s="40">
        <v>1</v>
      </c>
      <c r="Y429" s="119">
        <f t="shared" ref="Y429:Y460" si="231">IF(AND(R429&lt;0,O429&gt;0),O429,0)</f>
        <v>1.5653421597428302E-5</v>
      </c>
      <c r="Z429" s="119">
        <f t="shared" ref="Z429:Z460" si="232">IF(AND(R429&gt;0,O429&gt;0),O429,0)</f>
        <v>0</v>
      </c>
      <c r="AA429" s="168"/>
      <c r="AB429" s="150">
        <f>_xll.BDH(C429,$AB$10,$D$1,$D$1)</f>
        <v>1.8120000000000001</v>
      </c>
      <c r="AC429" s="148">
        <f t="shared" ref="AC429:AC460" si="233">IF(OR(F429="#N/A N/A",AB429="#N/A N/A"),0,  F429 - AB429)</f>
        <v>-4.2000000000000037E-2</v>
      </c>
      <c r="AD429" s="137">
        <f t="shared" ref="AD429:AD460" si="234">IF(OR(AB429=0,AB429="#N/A N/A"),0,AC429 / AB429*100)</f>
        <v>-2.3178807947019888</v>
      </c>
      <c r="AE429" s="136">
        <v>-202000</v>
      </c>
      <c r="AF429" s="138">
        <f>IF(D429 = D804,1,_xll.BDP(K429,$AF$10)*L429)</f>
        <v>1</v>
      </c>
      <c r="AG429" s="160">
        <f>AC429*AE429*V429/AF429 / AI740</f>
        <v>5.4921204434446495E-5</v>
      </c>
      <c r="AH429" s="160">
        <f>AC429*AE429*V429/AF429 / AI804</f>
        <v>5.0525854702977076E-5</v>
      </c>
      <c r="AI429" s="171"/>
      <c r="AJ429" s="162"/>
      <c r="AK429" s="144"/>
    </row>
    <row r="430" spans="2:37" s="40" customFormat="1" ht="12" customHeight="1" x14ac:dyDescent="0.2">
      <c r="B430" s="45">
        <v>6405</v>
      </c>
      <c r="C430" s="116" t="s">
        <v>1167</v>
      </c>
      <c r="D430" s="40" t="str">
        <f>_xll.BDP(C430,$D$10)</f>
        <v>GBp</v>
      </c>
      <c r="E430" s="40" t="s">
        <v>1291</v>
      </c>
      <c r="F430" s="61">
        <f>_xll.BDP(C430,$F$10)</f>
        <v>149.65</v>
      </c>
      <c r="G430" s="61">
        <f>_xll.BDP(C430,$G$10)</f>
        <v>150.65</v>
      </c>
      <c r="H430" s="62">
        <f t="shared" si="224"/>
        <v>1</v>
      </c>
      <c r="I430" s="69">
        <f t="shared" si="225"/>
        <v>0.66822586034079523</v>
      </c>
      <c r="J430" s="23">
        <v>0</v>
      </c>
      <c r="K430" s="45" t="str">
        <f>CONCATENATE(D804,D430, " Curncy")</f>
        <v>EURGBp Curncy</v>
      </c>
      <c r="L430" s="45">
        <f>IF(D430 = D804,1,_xll.BDP(K430,$L$10))</f>
        <v>1</v>
      </c>
      <c r="M430" s="63">
        <f>IF(D430 = D804,1,_xll.BDP(K430,$M$10)*L430)</f>
        <v>0.87409999999999999</v>
      </c>
      <c r="N430" s="265">
        <f t="shared" si="226"/>
        <v>0</v>
      </c>
      <c r="O430" s="133">
        <f>N430 / AA740</f>
        <v>0</v>
      </c>
      <c r="P430" s="275">
        <f>N430 / AA804</f>
        <v>0</v>
      </c>
      <c r="Q430" s="64">
        <f t="shared" si="227"/>
        <v>0</v>
      </c>
      <c r="R430" s="10">
        <f>Q430 / AA740*100</f>
        <v>0</v>
      </c>
      <c r="S430" s="10">
        <f>Q430 / AA804*100</f>
        <v>0</v>
      </c>
      <c r="T430" s="288">
        <f t="shared" si="228"/>
        <v>0</v>
      </c>
      <c r="U430" s="127">
        <f t="shared" si="229"/>
        <v>0</v>
      </c>
      <c r="V430" s="30">
        <f t="shared" si="230"/>
        <v>0.01</v>
      </c>
      <c r="W430" s="40">
        <v>0</v>
      </c>
      <c r="X430" s="40">
        <v>1</v>
      </c>
      <c r="Y430" s="119">
        <f t="shared" si="231"/>
        <v>0</v>
      </c>
      <c r="Z430" s="119">
        <f t="shared" si="232"/>
        <v>0</v>
      </c>
      <c r="AA430" s="168"/>
      <c r="AB430" s="150">
        <f>_xll.BDH(C430,$AB$10,$D$1,$D$1)</f>
        <v>169.4</v>
      </c>
      <c r="AC430" s="148">
        <f t="shared" si="233"/>
        <v>-19.75</v>
      </c>
      <c r="AD430" s="137">
        <f t="shared" si="234"/>
        <v>-11.65879574970484</v>
      </c>
      <c r="AE430" s="136">
        <v>0</v>
      </c>
      <c r="AF430" s="138">
        <f>IF(D430 = D804,1,_xll.BDP(K430,$AF$10)*L430)</f>
        <v>0.87226000000000004</v>
      </c>
      <c r="AG430" s="160">
        <f>AC430*AE430*V430/AF430 / AI740</f>
        <v>0</v>
      </c>
      <c r="AH430" s="160">
        <f>AC430*AE430*V430/AF430 / AI804</f>
        <v>0</v>
      </c>
      <c r="AI430" s="171"/>
      <c r="AJ430" s="162"/>
      <c r="AK430" s="144"/>
    </row>
    <row r="431" spans="2:37" s="40" customFormat="1" ht="12" customHeight="1" x14ac:dyDescent="0.2">
      <c r="B431" s="45">
        <v>6364</v>
      </c>
      <c r="C431" s="116" t="s">
        <v>1168</v>
      </c>
      <c r="D431" s="40" t="str">
        <f>_xll.BDP(C431,$D$10)</f>
        <v>GBp</v>
      </c>
      <c r="E431" s="40" t="s">
        <v>1292</v>
      </c>
      <c r="F431" s="61">
        <f>_xll.BDP(C431,$F$10)</f>
        <v>4683</v>
      </c>
      <c r="G431" s="61">
        <f>_xll.BDP(C431,$G$10)</f>
        <v>4584</v>
      </c>
      <c r="H431" s="62">
        <f t="shared" si="224"/>
        <v>-99</v>
      </c>
      <c r="I431" s="69">
        <f t="shared" si="225"/>
        <v>-2.1140294682895582</v>
      </c>
      <c r="J431" s="23">
        <v>0</v>
      </c>
      <c r="K431" s="45" t="str">
        <f>CONCATENATE(D804,D431, " Curncy")</f>
        <v>EURGBp Curncy</v>
      </c>
      <c r="L431" s="45">
        <f>IF(D431 = D804,1,_xll.BDP(K431,$L$10))</f>
        <v>1</v>
      </c>
      <c r="M431" s="63">
        <f>IF(D431 = D804,1,_xll.BDP(K431,$M$10)*L431)</f>
        <v>0.87409999999999999</v>
      </c>
      <c r="N431" s="265">
        <f t="shared" si="226"/>
        <v>0</v>
      </c>
      <c r="O431" s="133">
        <f>N431 / AA740</f>
        <v>0</v>
      </c>
      <c r="P431" s="275">
        <f>N431 / AA804</f>
        <v>0</v>
      </c>
      <c r="Q431" s="64">
        <f t="shared" si="227"/>
        <v>0</v>
      </c>
      <c r="R431" s="10">
        <f>Q431 / AA740*100</f>
        <v>0</v>
      </c>
      <c r="S431" s="10">
        <f>Q431 / AA804*100</f>
        <v>0</v>
      </c>
      <c r="T431" s="288">
        <f t="shared" si="228"/>
        <v>0</v>
      </c>
      <c r="U431" s="127">
        <f t="shared" si="229"/>
        <v>0</v>
      </c>
      <c r="V431" s="30">
        <f t="shared" si="230"/>
        <v>0.01</v>
      </c>
      <c r="W431" s="40">
        <v>0</v>
      </c>
      <c r="X431" s="40">
        <v>1</v>
      </c>
      <c r="Y431" s="119">
        <f t="shared" si="231"/>
        <v>0</v>
      </c>
      <c r="Z431" s="119">
        <f t="shared" si="232"/>
        <v>0</v>
      </c>
      <c r="AA431" s="168"/>
      <c r="AB431" s="150">
        <f>_xll.BDH(C431,$AB$10,$D$1,$D$1)</f>
        <v>4743</v>
      </c>
      <c r="AC431" s="148">
        <f t="shared" si="233"/>
        <v>-60</v>
      </c>
      <c r="AD431" s="137">
        <f t="shared" si="234"/>
        <v>-1.2650221378874129</v>
      </c>
      <c r="AE431" s="136">
        <v>0</v>
      </c>
      <c r="AF431" s="138">
        <f>IF(D431 = D804,1,_xll.BDP(K431,$AF$10)*L431)</f>
        <v>0.87226000000000004</v>
      </c>
      <c r="AG431" s="160">
        <f>AC431*AE431*V431/AF431 / AI740</f>
        <v>0</v>
      </c>
      <c r="AH431" s="160">
        <f>AC431*AE431*V431/AF431 / AI804</f>
        <v>0</v>
      </c>
      <c r="AI431" s="171"/>
      <c r="AJ431" s="162"/>
      <c r="AK431" s="144"/>
    </row>
    <row r="432" spans="2:37" s="40" customFormat="1" ht="12" customHeight="1" x14ac:dyDescent="0.2">
      <c r="B432" s="45">
        <v>19455</v>
      </c>
      <c r="C432" s="116" t="s">
        <v>1169</v>
      </c>
      <c r="D432" s="40" t="str">
        <f>_xll.BDP(C432,$D$10)</f>
        <v>GBp</v>
      </c>
      <c r="E432" s="40" t="s">
        <v>1293</v>
      </c>
      <c r="F432" s="61">
        <f>_xll.BDP(C432,$F$10)</f>
        <v>40</v>
      </c>
      <c r="G432" s="61">
        <f>_xll.BDP(C432,$G$10)</f>
        <v>39.9</v>
      </c>
      <c r="H432" s="62">
        <f t="shared" si="224"/>
        <v>-0.10000000000000142</v>
      </c>
      <c r="I432" s="69">
        <f t="shared" si="225"/>
        <v>-0.25000000000000355</v>
      </c>
      <c r="J432" s="23">
        <v>0</v>
      </c>
      <c r="K432" s="45" t="str">
        <f>CONCATENATE(D804,D432, " Curncy")</f>
        <v>EURGBp Curncy</v>
      </c>
      <c r="L432" s="45">
        <f>IF(D432 = D804,1,_xll.BDP(K432,$L$10))</f>
        <v>1</v>
      </c>
      <c r="M432" s="63">
        <f>IF(D432 = D804,1,_xll.BDP(K432,$M$10)*L432)</f>
        <v>0.87409999999999999</v>
      </c>
      <c r="N432" s="265">
        <f t="shared" si="226"/>
        <v>0</v>
      </c>
      <c r="O432" s="133">
        <f>N432 / AA740</f>
        <v>0</v>
      </c>
      <c r="P432" s="275">
        <f>N432 / AA804</f>
        <v>0</v>
      </c>
      <c r="Q432" s="64">
        <f t="shared" si="227"/>
        <v>0</v>
      </c>
      <c r="R432" s="10">
        <f>Q432 / AA740*100</f>
        <v>0</v>
      </c>
      <c r="S432" s="10">
        <f>Q432 / AA804*100</f>
        <v>0</v>
      </c>
      <c r="T432" s="288">
        <f t="shared" si="228"/>
        <v>0</v>
      </c>
      <c r="U432" s="127">
        <f t="shared" si="229"/>
        <v>0</v>
      </c>
      <c r="V432" s="30">
        <f t="shared" si="230"/>
        <v>0.01</v>
      </c>
      <c r="W432" s="40">
        <v>0</v>
      </c>
      <c r="X432" s="40">
        <v>1</v>
      </c>
      <c r="Y432" s="119">
        <f t="shared" si="231"/>
        <v>0</v>
      </c>
      <c r="Z432" s="119">
        <f t="shared" si="232"/>
        <v>0</v>
      </c>
      <c r="AA432" s="168"/>
      <c r="AB432" s="150">
        <f>_xll.BDH(C432,$AB$10,$D$1,$D$1)</f>
        <v>59.4</v>
      </c>
      <c r="AC432" s="148">
        <f t="shared" si="233"/>
        <v>-19.399999999999999</v>
      </c>
      <c r="AD432" s="137">
        <f t="shared" si="234"/>
        <v>-32.659932659932657</v>
      </c>
      <c r="AE432" s="136">
        <v>0</v>
      </c>
      <c r="AF432" s="138">
        <f>IF(D432 = D804,1,_xll.BDP(K432,$AF$10)*L432)</f>
        <v>0.87226000000000004</v>
      </c>
      <c r="AG432" s="160">
        <f>AC432*AE432*V432/AF432 / AI740</f>
        <v>0</v>
      </c>
      <c r="AH432" s="160">
        <f>AC432*AE432*V432/AF432 / AI804</f>
        <v>0</v>
      </c>
      <c r="AI432" s="171"/>
      <c r="AJ432" s="162"/>
      <c r="AK432" s="144"/>
    </row>
    <row r="433" spans="2:37" s="40" customFormat="1" ht="12" customHeight="1" x14ac:dyDescent="0.2">
      <c r="B433" s="45">
        <v>3431</v>
      </c>
      <c r="C433" s="116" t="s">
        <v>1170</v>
      </c>
      <c r="D433" s="40" t="str">
        <f>_xll.BDP(C433,$D$10)</f>
        <v>GBp</v>
      </c>
      <c r="E433" s="40" t="s">
        <v>1294</v>
      </c>
      <c r="F433" s="61">
        <f>_xll.BDP(C433,$F$10)</f>
        <v>131.9</v>
      </c>
      <c r="G433" s="61">
        <f>_xll.BDP(C433,$G$10)</f>
        <v>134.69999999999999</v>
      </c>
      <c r="H433" s="62">
        <f t="shared" si="224"/>
        <v>2.7999999999999829</v>
      </c>
      <c r="I433" s="69">
        <f t="shared" si="225"/>
        <v>2.1228203184230345</v>
      </c>
      <c r="J433" s="23">
        <v>0</v>
      </c>
      <c r="K433" s="45" t="str">
        <f>CONCATENATE(D804,D433, " Curncy")</f>
        <v>EURGBp Curncy</v>
      </c>
      <c r="L433" s="45">
        <f>IF(D433 = D804,1,_xll.BDP(K433,$L$10))</f>
        <v>1</v>
      </c>
      <c r="M433" s="63">
        <f>IF(D433 = D804,1,_xll.BDP(K433,$M$10)*L433)</f>
        <v>0.87409999999999999</v>
      </c>
      <c r="N433" s="265">
        <f t="shared" si="226"/>
        <v>0</v>
      </c>
      <c r="O433" s="133">
        <f>N433 / AA740</f>
        <v>0</v>
      </c>
      <c r="P433" s="275">
        <f>N433 / AA804</f>
        <v>0</v>
      </c>
      <c r="Q433" s="64">
        <f t="shared" si="227"/>
        <v>0</v>
      </c>
      <c r="R433" s="10">
        <f>Q433 / AA740*100</f>
        <v>0</v>
      </c>
      <c r="S433" s="10">
        <f>Q433 / AA804*100</f>
        <v>0</v>
      </c>
      <c r="T433" s="288">
        <f t="shared" si="228"/>
        <v>0</v>
      </c>
      <c r="U433" s="127">
        <f t="shared" si="229"/>
        <v>0</v>
      </c>
      <c r="V433" s="30">
        <f t="shared" si="230"/>
        <v>0.01</v>
      </c>
      <c r="W433" s="40">
        <v>0</v>
      </c>
      <c r="X433" s="40">
        <v>1</v>
      </c>
      <c r="Y433" s="119">
        <f t="shared" si="231"/>
        <v>0</v>
      </c>
      <c r="Z433" s="119">
        <f t="shared" si="232"/>
        <v>0</v>
      </c>
      <c r="AA433" s="168"/>
      <c r="AB433" s="150">
        <f>_xll.BDH(C433,$AB$10,$D$1,$D$1)</f>
        <v>141.65</v>
      </c>
      <c r="AC433" s="148">
        <f t="shared" si="233"/>
        <v>-9.75</v>
      </c>
      <c r="AD433" s="137">
        <f t="shared" si="234"/>
        <v>-6.8831627250264731</v>
      </c>
      <c r="AE433" s="136">
        <v>0</v>
      </c>
      <c r="AF433" s="138">
        <f>IF(D433 = D804,1,_xll.BDP(K433,$AF$10)*L433)</f>
        <v>0.87226000000000004</v>
      </c>
      <c r="AG433" s="160">
        <f>AC433*AE433*V433/AF433 / AI740</f>
        <v>0</v>
      </c>
      <c r="AH433" s="160">
        <f>AC433*AE433*V433/AF433 / AI804</f>
        <v>0</v>
      </c>
      <c r="AI433" s="171"/>
      <c r="AJ433" s="162"/>
      <c r="AK433" s="144"/>
    </row>
    <row r="434" spans="2:37" s="40" customFormat="1" x14ac:dyDescent="0.2">
      <c r="B434" s="45">
        <v>19718</v>
      </c>
      <c r="D434" s="40" t="s">
        <v>86</v>
      </c>
      <c r="E434" s="40" t="s">
        <v>123</v>
      </c>
      <c r="F434" s="61">
        <v>0.9</v>
      </c>
      <c r="G434" s="61">
        <v>0.9</v>
      </c>
      <c r="H434" s="62">
        <f t="shared" si="224"/>
        <v>0</v>
      </c>
      <c r="I434" s="69">
        <f t="shared" si="225"/>
        <v>0</v>
      </c>
      <c r="J434" s="23">
        <v>1908466</v>
      </c>
      <c r="K434" s="45" t="str">
        <f>CONCATENATE(D804,D434, " Curncy")</f>
        <v>EURGBP Curncy</v>
      </c>
      <c r="L434" s="45">
        <f>IF(D434 = D804,1,_xll.BDP(K434,$L$10))</f>
        <v>1</v>
      </c>
      <c r="M434" s="63">
        <f>IF(D434 = D804,1,_xll.BDP(K434,$M$10)*L434)</f>
        <v>0.87409999999999999</v>
      </c>
      <c r="N434" s="265">
        <f t="shared" si="226"/>
        <v>0</v>
      </c>
      <c r="O434" s="133">
        <f>N434 / AA740</f>
        <v>0</v>
      </c>
      <c r="P434" s="275">
        <f>N434 / AA804</f>
        <v>0</v>
      </c>
      <c r="Q434" s="64">
        <f t="shared" si="227"/>
        <v>1965014.7580368381</v>
      </c>
      <c r="R434" s="10">
        <f>Q434 / AA740*100</f>
        <v>1.2689440780824737</v>
      </c>
      <c r="S434" s="10">
        <f>Q434 / AA804*100</f>
        <v>1.1677830936803186</v>
      </c>
      <c r="T434" s="288">
        <f t="shared" si="228"/>
        <v>0</v>
      </c>
      <c r="U434" s="127">
        <f t="shared" si="229"/>
        <v>1.2689440780824737</v>
      </c>
      <c r="V434" s="30">
        <f t="shared" si="230"/>
        <v>1</v>
      </c>
      <c r="W434" s="40">
        <v>1</v>
      </c>
      <c r="X434" s="40">
        <v>1</v>
      </c>
      <c r="Y434" s="119">
        <f t="shared" si="231"/>
        <v>0</v>
      </c>
      <c r="Z434" s="119">
        <f t="shared" si="232"/>
        <v>0</v>
      </c>
      <c r="AA434" s="168"/>
      <c r="AB434" s="150">
        <v>0.9</v>
      </c>
      <c r="AC434" s="148">
        <f t="shared" si="233"/>
        <v>0</v>
      </c>
      <c r="AD434" s="137">
        <f t="shared" si="234"/>
        <v>0</v>
      </c>
      <c r="AE434" s="136">
        <v>1908466</v>
      </c>
      <c r="AF434" s="138">
        <f>IF(D434 = D804,1,_xll.BDP(K434,$AF$10)*L434)</f>
        <v>0.87226000000000004</v>
      </c>
      <c r="AG434" s="160">
        <f>AC434*AE434*V434/AF434 / AI740</f>
        <v>0</v>
      </c>
      <c r="AH434" s="160">
        <f>AC434*AE434*V434/AF434 / AI804</f>
        <v>0</v>
      </c>
      <c r="AI434" s="171"/>
      <c r="AJ434" s="162"/>
      <c r="AK434" s="144"/>
    </row>
    <row r="435" spans="2:37" s="40" customFormat="1" ht="12" customHeight="1" x14ac:dyDescent="0.2">
      <c r="B435" s="45">
        <v>20010</v>
      </c>
      <c r="C435" s="40" t="s">
        <v>1171</v>
      </c>
      <c r="D435" s="40" t="str">
        <f>_xll.BDP(C435,$D$10)</f>
        <v>GBp</v>
      </c>
      <c r="E435" s="40" t="s">
        <v>1295</v>
      </c>
      <c r="F435" s="61">
        <f>_xll.BDP(C435,$F$10)</f>
        <v>87</v>
      </c>
      <c r="G435" s="61">
        <f>_xll.BDP(C435,$G$10)</f>
        <v>86.9</v>
      </c>
      <c r="H435" s="62">
        <f t="shared" si="224"/>
        <v>-9.9999999999994316E-2</v>
      </c>
      <c r="I435" s="69">
        <f t="shared" si="225"/>
        <v>-0.11494252873562566</v>
      </c>
      <c r="J435" s="23">
        <v>0</v>
      </c>
      <c r="K435" s="45" t="str">
        <f>CONCATENATE(D804,D435, " Curncy")</f>
        <v>EURGBp Curncy</v>
      </c>
      <c r="L435" s="45">
        <f>IF(D435 = D804,1,_xll.BDP(K435,$L$10))</f>
        <v>1</v>
      </c>
      <c r="M435" s="63">
        <f>IF(D435 = D804,1,_xll.BDP(K435,$M$10)*L435)</f>
        <v>0.87409999999999999</v>
      </c>
      <c r="N435" s="265">
        <f t="shared" si="226"/>
        <v>0</v>
      </c>
      <c r="O435" s="133">
        <f>N435 / AA740</f>
        <v>0</v>
      </c>
      <c r="P435" s="275">
        <f>N435 / AA804</f>
        <v>0</v>
      </c>
      <c r="Q435" s="64">
        <f t="shared" si="227"/>
        <v>0</v>
      </c>
      <c r="R435" s="10">
        <f>Q435 / AA740*100</f>
        <v>0</v>
      </c>
      <c r="S435" s="10">
        <f>Q435 / AA804*100</f>
        <v>0</v>
      </c>
      <c r="T435" s="288">
        <f t="shared" si="228"/>
        <v>0</v>
      </c>
      <c r="U435" s="127">
        <f t="shared" si="229"/>
        <v>0</v>
      </c>
      <c r="V435" s="30">
        <f t="shared" si="230"/>
        <v>0.01</v>
      </c>
      <c r="W435" s="40">
        <v>0</v>
      </c>
      <c r="X435" s="40">
        <v>1</v>
      </c>
      <c r="Y435" s="119">
        <f t="shared" si="231"/>
        <v>0</v>
      </c>
      <c r="Z435" s="119">
        <f t="shared" si="232"/>
        <v>0</v>
      </c>
      <c r="AA435" s="168"/>
      <c r="AB435" s="150">
        <f>_xll.BDH(C435,$AB$10,$D$1,$D$1)</f>
        <v>93.7</v>
      </c>
      <c r="AC435" s="148">
        <f t="shared" si="233"/>
        <v>-6.7000000000000028</v>
      </c>
      <c r="AD435" s="137">
        <f t="shared" si="234"/>
        <v>-7.1504802561366088</v>
      </c>
      <c r="AE435" s="136">
        <v>0</v>
      </c>
      <c r="AF435" s="138">
        <f>IF(D435 = D804,1,_xll.BDP(K435,$AF$10)*L435)</f>
        <v>0.87226000000000004</v>
      </c>
      <c r="AG435" s="160">
        <f>AC435*AE435*V435/AF435 / AI740</f>
        <v>0</v>
      </c>
      <c r="AH435" s="160">
        <f>AC435*AE435*V435/AF435 / AI804</f>
        <v>0</v>
      </c>
      <c r="AI435" s="171"/>
      <c r="AJ435" s="162"/>
      <c r="AK435" s="144"/>
    </row>
    <row r="436" spans="2:37" s="40" customFormat="1" ht="12" customHeight="1" x14ac:dyDescent="0.2">
      <c r="B436" s="45">
        <v>19653</v>
      </c>
      <c r="C436" s="40" t="s">
        <v>1172</v>
      </c>
      <c r="D436" s="40" t="str">
        <f>_xll.BDP(C436,$D$10)</f>
        <v>GBp</v>
      </c>
      <c r="E436" s="40" t="s">
        <v>1296</v>
      </c>
      <c r="F436" s="61">
        <f>_xll.BDP(C436,$F$10)</f>
        <v>1.925</v>
      </c>
      <c r="G436" s="61">
        <f>_xll.BDP(C436,$G$10)</f>
        <v>1.85</v>
      </c>
      <c r="H436" s="62">
        <f t="shared" si="224"/>
        <v>-7.4999999999999956E-2</v>
      </c>
      <c r="I436" s="69">
        <f t="shared" si="225"/>
        <v>-3.8961038961038938</v>
      </c>
      <c r="J436" s="23">
        <v>0</v>
      </c>
      <c r="K436" s="45" t="str">
        <f>CONCATENATE(D804,D436, " Curncy")</f>
        <v>EURGBp Curncy</v>
      </c>
      <c r="L436" s="45">
        <f>IF(D436 = D804,1,_xll.BDP(K436,$L$10))</f>
        <v>1</v>
      </c>
      <c r="M436" s="63">
        <f>IF(D436 = D804,1,_xll.BDP(K436,$M$10)*L436)</f>
        <v>0.87409999999999999</v>
      </c>
      <c r="N436" s="265">
        <f t="shared" si="226"/>
        <v>0</v>
      </c>
      <c r="O436" s="133">
        <f>N436 / AA740</f>
        <v>0</v>
      </c>
      <c r="P436" s="275">
        <f>N436 / AA804</f>
        <v>0</v>
      </c>
      <c r="Q436" s="64">
        <f t="shared" si="227"/>
        <v>0</v>
      </c>
      <c r="R436" s="10">
        <f>Q436 / AA740*100</f>
        <v>0</v>
      </c>
      <c r="S436" s="10">
        <f>Q436 / AA804*100</f>
        <v>0</v>
      </c>
      <c r="T436" s="288">
        <f t="shared" si="228"/>
        <v>0</v>
      </c>
      <c r="U436" s="127">
        <f t="shared" si="229"/>
        <v>0</v>
      </c>
      <c r="V436" s="30">
        <f t="shared" si="230"/>
        <v>0.01</v>
      </c>
      <c r="W436" s="40">
        <v>0</v>
      </c>
      <c r="X436" s="40">
        <v>1</v>
      </c>
      <c r="Y436" s="119">
        <f t="shared" si="231"/>
        <v>0</v>
      </c>
      <c r="Z436" s="119">
        <f t="shared" si="232"/>
        <v>0</v>
      </c>
      <c r="AA436" s="168"/>
      <c r="AB436" s="150">
        <f>_xll.BDH(C436,$AB$10,$D$1,$D$1)</f>
        <v>2.1</v>
      </c>
      <c r="AC436" s="148">
        <f t="shared" si="233"/>
        <v>-0.17500000000000004</v>
      </c>
      <c r="AD436" s="137">
        <f t="shared" si="234"/>
        <v>-8.3333333333333357</v>
      </c>
      <c r="AE436" s="136">
        <v>0</v>
      </c>
      <c r="AF436" s="138">
        <f>IF(D436 = D804,1,_xll.BDP(K436,$AF$10)*L436)</f>
        <v>0.87226000000000004</v>
      </c>
      <c r="AG436" s="160">
        <f>AC436*AE436*V436/AF436 / AI740</f>
        <v>0</v>
      </c>
      <c r="AH436" s="160">
        <f>AC436*AE436*V436/AF436 / AI804</f>
        <v>0</v>
      </c>
      <c r="AI436" s="171"/>
      <c r="AJ436" s="162"/>
      <c r="AK436" s="144"/>
    </row>
    <row r="437" spans="2:37" s="40" customFormat="1" ht="12" customHeight="1" x14ac:dyDescent="0.2">
      <c r="B437" s="45">
        <v>7231</v>
      </c>
      <c r="C437" s="40" t="s">
        <v>1173</v>
      </c>
      <c r="D437" s="40" t="str">
        <f>_xll.BDP(C437,$D$10)</f>
        <v>GBp</v>
      </c>
      <c r="E437" s="40" t="s">
        <v>1297</v>
      </c>
      <c r="F437" s="61">
        <f>_xll.BDP(C437,$F$10)</f>
        <v>122</v>
      </c>
      <c r="G437" s="61">
        <f>_xll.BDP(C437,$G$10)</f>
        <v>122.65</v>
      </c>
      <c r="H437" s="62">
        <f t="shared" si="224"/>
        <v>0.65000000000000568</v>
      </c>
      <c r="I437" s="69">
        <f t="shared" si="225"/>
        <v>0.53278688524590634</v>
      </c>
      <c r="J437" s="23">
        <v>0</v>
      </c>
      <c r="K437" s="45" t="str">
        <f>CONCATENATE(D804,D437, " Curncy")</f>
        <v>EURGBp Curncy</v>
      </c>
      <c r="L437" s="45">
        <f>IF(D437 = D804,1,_xll.BDP(K437,$L$10))</f>
        <v>1</v>
      </c>
      <c r="M437" s="63">
        <f>IF(D437 = D804,1,_xll.BDP(K437,$M$10)*L437)</f>
        <v>0.87409999999999999</v>
      </c>
      <c r="N437" s="265">
        <f t="shared" si="226"/>
        <v>0</v>
      </c>
      <c r="O437" s="133">
        <f>N437 / AA740</f>
        <v>0</v>
      </c>
      <c r="P437" s="275">
        <f>N437 / AA804</f>
        <v>0</v>
      </c>
      <c r="Q437" s="64">
        <f t="shared" si="227"/>
        <v>0</v>
      </c>
      <c r="R437" s="10">
        <f>Q437 / AA740*100</f>
        <v>0</v>
      </c>
      <c r="S437" s="10">
        <f>Q437 / AA804*100</f>
        <v>0</v>
      </c>
      <c r="T437" s="288">
        <f t="shared" si="228"/>
        <v>0</v>
      </c>
      <c r="U437" s="127">
        <f t="shared" si="229"/>
        <v>0</v>
      </c>
      <c r="V437" s="30">
        <f t="shared" si="230"/>
        <v>0.01</v>
      </c>
      <c r="W437" s="40">
        <v>0</v>
      </c>
      <c r="X437" s="40">
        <v>1</v>
      </c>
      <c r="Y437" s="119">
        <f t="shared" si="231"/>
        <v>0</v>
      </c>
      <c r="Z437" s="119">
        <f t="shared" si="232"/>
        <v>0</v>
      </c>
      <c r="AA437" s="168"/>
      <c r="AB437" s="150">
        <f>_xll.BDH(C437,$AB$10,$D$1,$D$1)</f>
        <v>131.35</v>
      </c>
      <c r="AC437" s="148">
        <f t="shared" si="233"/>
        <v>-9.3499999999999943</v>
      </c>
      <c r="AD437" s="137">
        <f t="shared" si="234"/>
        <v>-7.1183859916254244</v>
      </c>
      <c r="AE437" s="136">
        <v>0</v>
      </c>
      <c r="AF437" s="138">
        <f>IF(D437 = D804,1,_xll.BDP(K437,$AF$10)*L437)</f>
        <v>0.87226000000000004</v>
      </c>
      <c r="AG437" s="160">
        <f>AC437*AE437*V437/AF437 / AI740</f>
        <v>0</v>
      </c>
      <c r="AH437" s="160">
        <f>AC437*AE437*V437/AF437 / AI804</f>
        <v>0</v>
      </c>
      <c r="AI437" s="171"/>
      <c r="AJ437" s="162"/>
      <c r="AK437" s="144"/>
    </row>
    <row r="438" spans="2:37" s="40" customFormat="1" x14ac:dyDescent="0.2">
      <c r="B438" s="45">
        <v>19500</v>
      </c>
      <c r="C438" s="116" t="s">
        <v>122</v>
      </c>
      <c r="D438" s="40" t="str">
        <f>_xll.BDP(C438,$D$10)</f>
        <v>GBp</v>
      </c>
      <c r="E438" s="40" t="s">
        <v>497</v>
      </c>
      <c r="F438" s="61">
        <f>_xll.BDP(C438,$F$10)</f>
        <v>2529</v>
      </c>
      <c r="G438" s="61">
        <f>_xll.BDP(C438,$G$10)</f>
        <v>2485</v>
      </c>
      <c r="H438" s="62">
        <f t="shared" si="224"/>
        <v>-44</v>
      </c>
      <c r="I438" s="69">
        <f t="shared" si="225"/>
        <v>-1.7398181099248715</v>
      </c>
      <c r="J438" s="23">
        <v>-254000</v>
      </c>
      <c r="K438" s="45" t="str">
        <f>CONCATENATE(D804,D438, " Curncy")</f>
        <v>EURGBp Curncy</v>
      </c>
      <c r="L438" s="45">
        <f>IF(D438 = D804,1,_xll.BDP(K438,$L$10))</f>
        <v>1</v>
      </c>
      <c r="M438" s="63">
        <f>IF(D438 = D804,1,_xll.BDP(K438,$M$10)*L438)</f>
        <v>0.87409999999999999</v>
      </c>
      <c r="N438" s="265">
        <f t="shared" si="226"/>
        <v>127857.22457384739</v>
      </c>
      <c r="O438" s="133">
        <f>N438 / AA740</f>
        <v>8.2566132035127935E-4</v>
      </c>
      <c r="P438" s="275">
        <f>N438 / AA804</f>
        <v>7.598391037601951E-4</v>
      </c>
      <c r="Q438" s="64">
        <f t="shared" si="227"/>
        <v>-7221027.3424093351</v>
      </c>
      <c r="R438" s="10">
        <f>Q438 / AA740*100</f>
        <v>-4.6631099569839307</v>
      </c>
      <c r="S438" s="10">
        <f>Q438 / AA804*100</f>
        <v>-4.2913640291911017</v>
      </c>
      <c r="T438" s="288">
        <f t="shared" si="228"/>
        <v>-4.6631099569839307</v>
      </c>
      <c r="U438" s="127">
        <f t="shared" si="229"/>
        <v>0</v>
      </c>
      <c r="V438" s="30">
        <f t="shared" si="230"/>
        <v>0.01</v>
      </c>
      <c r="W438" s="40">
        <v>0</v>
      </c>
      <c r="X438" s="40">
        <v>1</v>
      </c>
      <c r="Y438" s="119">
        <f t="shared" si="231"/>
        <v>8.2566132035127935E-4</v>
      </c>
      <c r="Z438" s="119">
        <f t="shared" si="232"/>
        <v>0</v>
      </c>
      <c r="AA438" s="168"/>
      <c r="AB438" s="150">
        <f>_xll.BDH(C438,$AB$10,$D$1,$D$1)</f>
        <v>2516</v>
      </c>
      <c r="AC438" s="148">
        <f t="shared" si="233"/>
        <v>13</v>
      </c>
      <c r="AD438" s="137">
        <f t="shared" si="234"/>
        <v>0.51669316375198726</v>
      </c>
      <c r="AE438" s="136">
        <v>-254000</v>
      </c>
      <c r="AF438" s="138">
        <f>IF(D438 = D804,1,_xll.BDP(K438,$AF$10)*L438)</f>
        <v>0.87226000000000004</v>
      </c>
      <c r="AG438" s="160">
        <f>AC438*AE438*V438/AF438 / AI740</f>
        <v>-2.4505891414468311E-4</v>
      </c>
      <c r="AH438" s="160">
        <f>AC438*AE438*V438/AF438 / AI804</f>
        <v>-2.2544682363116096E-4</v>
      </c>
      <c r="AI438" s="171"/>
      <c r="AJ438" s="162"/>
      <c r="AK438" s="144"/>
    </row>
    <row r="439" spans="2:37" s="40" customFormat="1" ht="12" customHeight="1" x14ac:dyDescent="0.2">
      <c r="B439" s="45">
        <v>6152</v>
      </c>
      <c r="C439" s="116" t="s">
        <v>1174</v>
      </c>
      <c r="D439" s="40" t="str">
        <f>_xll.BDP(C439,$D$10)</f>
        <v>GBp</v>
      </c>
      <c r="E439" s="40" t="s">
        <v>1298</v>
      </c>
      <c r="F439" s="61">
        <f>_xll.BDP(C439,$F$10)</f>
        <v>1489.5</v>
      </c>
      <c r="G439" s="61">
        <f>_xll.BDP(C439,$G$10)</f>
        <v>1466.5</v>
      </c>
      <c r="H439" s="62">
        <f t="shared" si="224"/>
        <v>-23</v>
      </c>
      <c r="I439" s="69">
        <f t="shared" si="225"/>
        <v>-1.544142329640819</v>
      </c>
      <c r="J439" s="23">
        <v>0</v>
      </c>
      <c r="K439" s="45" t="str">
        <f>CONCATENATE(D804,D439, " Curncy")</f>
        <v>EURGBp Curncy</v>
      </c>
      <c r="L439" s="45">
        <f>IF(D439 = D804,1,_xll.BDP(K439,$L$10))</f>
        <v>1</v>
      </c>
      <c r="M439" s="63">
        <f>IF(D439 = D804,1,_xll.BDP(K439,$M$10)*L439)</f>
        <v>0.87409999999999999</v>
      </c>
      <c r="N439" s="265">
        <f t="shared" si="226"/>
        <v>0</v>
      </c>
      <c r="O439" s="133">
        <f>N439 / AA740</f>
        <v>0</v>
      </c>
      <c r="P439" s="275">
        <f>N439 / AA804</f>
        <v>0</v>
      </c>
      <c r="Q439" s="64">
        <f t="shared" si="227"/>
        <v>0</v>
      </c>
      <c r="R439" s="10">
        <f>Q439 / AA740*100</f>
        <v>0</v>
      </c>
      <c r="S439" s="10">
        <f>Q439 / AA804*100</f>
        <v>0</v>
      </c>
      <c r="T439" s="288">
        <f t="shared" si="228"/>
        <v>0</v>
      </c>
      <c r="U439" s="127">
        <f t="shared" si="229"/>
        <v>0</v>
      </c>
      <c r="V439" s="30">
        <f t="shared" si="230"/>
        <v>0.01</v>
      </c>
      <c r="W439" s="40">
        <v>0</v>
      </c>
      <c r="X439" s="40">
        <v>1</v>
      </c>
      <c r="Y439" s="119">
        <f t="shared" si="231"/>
        <v>0</v>
      </c>
      <c r="Z439" s="119">
        <f t="shared" si="232"/>
        <v>0</v>
      </c>
      <c r="AA439" s="168"/>
      <c r="AB439" s="150">
        <f>_xll.BDH(C439,$AB$10,$D$1,$D$1)</f>
        <v>1544.5</v>
      </c>
      <c r="AC439" s="148">
        <f t="shared" si="233"/>
        <v>-55</v>
      </c>
      <c r="AD439" s="137">
        <f t="shared" si="234"/>
        <v>-3.5610229847847203</v>
      </c>
      <c r="AE439" s="136">
        <v>0</v>
      </c>
      <c r="AF439" s="138">
        <f>IF(D439 = D804,1,_xll.BDP(K439,$AF$10)*L439)</f>
        <v>0.87226000000000004</v>
      </c>
      <c r="AG439" s="160">
        <f>AC439*AE439*V439/AF439 / AI740</f>
        <v>0</v>
      </c>
      <c r="AH439" s="160">
        <f>AC439*AE439*V439/AF439 / AI804</f>
        <v>0</v>
      </c>
      <c r="AI439" s="171"/>
      <c r="AJ439" s="162"/>
      <c r="AK439" s="144"/>
    </row>
    <row r="440" spans="2:37" s="40" customFormat="1" ht="12" customHeight="1" x14ac:dyDescent="0.2">
      <c r="B440" s="45">
        <v>11455</v>
      </c>
      <c r="C440" s="116" t="s">
        <v>1175</v>
      </c>
      <c r="D440" s="40" t="str">
        <f>_xll.BDP(C440,$D$10)</f>
        <v>GBp</v>
      </c>
      <c r="E440" s="40" t="s">
        <v>1299</v>
      </c>
      <c r="F440" s="61">
        <f>_xll.BDP(C440,$F$10)</f>
        <v>2388</v>
      </c>
      <c r="G440" s="61">
        <f>_xll.BDP(C440,$G$10)</f>
        <v>2379</v>
      </c>
      <c r="H440" s="62">
        <f t="shared" si="224"/>
        <v>-9</v>
      </c>
      <c r="I440" s="69">
        <f t="shared" si="225"/>
        <v>-0.37688442211055273</v>
      </c>
      <c r="J440" s="23">
        <v>0</v>
      </c>
      <c r="K440" s="45" t="str">
        <f>CONCATENATE(D804,D440, " Curncy")</f>
        <v>EURGBp Curncy</v>
      </c>
      <c r="L440" s="45">
        <f>IF(D440 = D804,1,_xll.BDP(K440,$L$10))</f>
        <v>1</v>
      </c>
      <c r="M440" s="63">
        <f>IF(D440 = D804,1,_xll.BDP(K440,$M$10)*L440)</f>
        <v>0.87409999999999999</v>
      </c>
      <c r="N440" s="265">
        <f t="shared" si="226"/>
        <v>0</v>
      </c>
      <c r="O440" s="133">
        <f>N440 / AA740</f>
        <v>0</v>
      </c>
      <c r="P440" s="275">
        <f>N440 / AA804</f>
        <v>0</v>
      </c>
      <c r="Q440" s="64">
        <f t="shared" si="227"/>
        <v>0</v>
      </c>
      <c r="R440" s="10">
        <f>Q440 / AA740*100</f>
        <v>0</v>
      </c>
      <c r="S440" s="10">
        <f>Q440 / AA804*100</f>
        <v>0</v>
      </c>
      <c r="T440" s="288">
        <f t="shared" si="228"/>
        <v>0</v>
      </c>
      <c r="U440" s="127">
        <f t="shared" si="229"/>
        <v>0</v>
      </c>
      <c r="V440" s="30">
        <f t="shared" si="230"/>
        <v>0.01</v>
      </c>
      <c r="W440" s="40">
        <v>0</v>
      </c>
      <c r="X440" s="40">
        <v>1</v>
      </c>
      <c r="Y440" s="119">
        <f t="shared" si="231"/>
        <v>0</v>
      </c>
      <c r="Z440" s="119">
        <f t="shared" si="232"/>
        <v>0</v>
      </c>
      <c r="AA440" s="168"/>
      <c r="AB440" s="150">
        <f>_xll.BDH(C440,$AB$10,$D$1,$D$1)</f>
        <v>2444</v>
      </c>
      <c r="AC440" s="148">
        <f t="shared" si="233"/>
        <v>-56</v>
      </c>
      <c r="AD440" s="137">
        <f t="shared" si="234"/>
        <v>-2.2913256955810146</v>
      </c>
      <c r="AE440" s="136">
        <v>0</v>
      </c>
      <c r="AF440" s="138">
        <f>IF(D440 = D804,1,_xll.BDP(K440,$AF$10)*L440)</f>
        <v>0.87226000000000004</v>
      </c>
      <c r="AG440" s="160">
        <f>AC440*AE440*V440/AF440 / AI740</f>
        <v>0</v>
      </c>
      <c r="AH440" s="160">
        <f>AC440*AE440*V440/AF440 / AI804</f>
        <v>0</v>
      </c>
      <c r="AI440" s="171"/>
      <c r="AJ440" s="162"/>
      <c r="AK440" s="144"/>
    </row>
    <row r="441" spans="2:37" s="40" customFormat="1" x14ac:dyDescent="0.2">
      <c r="B441" s="45">
        <v>5993</v>
      </c>
      <c r="C441" s="116" t="s">
        <v>121</v>
      </c>
      <c r="D441" s="40" t="str">
        <f>_xll.BDP(C441,$D$10)</f>
        <v>GBp</v>
      </c>
      <c r="E441" s="40" t="s">
        <v>498</v>
      </c>
      <c r="F441" s="61">
        <f>_xll.BDP(C441,$F$10)</f>
        <v>646</v>
      </c>
      <c r="G441" s="61">
        <f>_xll.BDP(C441,$G$10)</f>
        <v>640.5</v>
      </c>
      <c r="H441" s="62">
        <f t="shared" si="224"/>
        <v>-5.5</v>
      </c>
      <c r="I441" s="69">
        <f t="shared" si="225"/>
        <v>-0.85139318885448911</v>
      </c>
      <c r="J441" s="23">
        <v>261933</v>
      </c>
      <c r="K441" s="45" t="str">
        <f>CONCATENATE(D804,D441, " Curncy")</f>
        <v>EURGBp Curncy</v>
      </c>
      <c r="L441" s="45">
        <f>IF(D441 = D804,1,_xll.BDP(K441,$L$10))</f>
        <v>1</v>
      </c>
      <c r="M441" s="63">
        <f>IF(D441 = D804,1,_xll.BDP(K441,$M$10)*L441)</f>
        <v>0.87409999999999999</v>
      </c>
      <c r="N441" s="265">
        <f t="shared" si="226"/>
        <v>-16481.312206841325</v>
      </c>
      <c r="O441" s="133">
        <f>N441 / AA740</f>
        <v>-1.0643107609427742E-4</v>
      </c>
      <c r="P441" s="275">
        <f>N441 / AA804</f>
        <v>-9.7946326754537016E-5</v>
      </c>
      <c r="Q441" s="64">
        <f t="shared" si="227"/>
        <v>1919323.7215421577</v>
      </c>
      <c r="R441" s="10">
        <f>Q441 / AA740*100</f>
        <v>1.2394382588797213</v>
      </c>
      <c r="S441" s="10">
        <f>Q441 / AA804*100</f>
        <v>1.1406294961141992</v>
      </c>
      <c r="T441" s="288">
        <f t="shared" si="228"/>
        <v>0</v>
      </c>
      <c r="U441" s="127">
        <f t="shared" si="229"/>
        <v>1.2394382588797213</v>
      </c>
      <c r="V441" s="30">
        <f t="shared" si="230"/>
        <v>0.01</v>
      </c>
      <c r="W441" s="40">
        <v>0</v>
      </c>
      <c r="X441" s="40">
        <v>1</v>
      </c>
      <c r="Y441" s="119">
        <f t="shared" si="231"/>
        <v>0</v>
      </c>
      <c r="Z441" s="119">
        <f t="shared" si="232"/>
        <v>0</v>
      </c>
      <c r="AA441" s="168"/>
      <c r="AB441" s="150">
        <f>_xll.BDH(C441,$AB$10,$D$1,$D$1)</f>
        <v>647</v>
      </c>
      <c r="AC441" s="148">
        <f t="shared" si="233"/>
        <v>-1</v>
      </c>
      <c r="AD441" s="137">
        <f t="shared" si="234"/>
        <v>-0.15455950540958269</v>
      </c>
      <c r="AE441" s="136">
        <v>261933</v>
      </c>
      <c r="AF441" s="138">
        <f>IF(D441 = D804,1,_xll.BDP(K441,$AF$10)*L441)</f>
        <v>0.87226000000000004</v>
      </c>
      <c r="AG441" s="160">
        <f>AC441*AE441*V441/AF441 / AI740</f>
        <v>-1.9439435662828375E-5</v>
      </c>
      <c r="AH441" s="160">
        <f>AC441*AE441*V441/AF441 / AI804</f>
        <v>-1.7883695594845817E-5</v>
      </c>
      <c r="AI441" s="171"/>
      <c r="AJ441" s="162"/>
      <c r="AK441" s="144"/>
    </row>
    <row r="442" spans="2:37" s="40" customFormat="1" ht="12" customHeight="1" x14ac:dyDescent="0.2">
      <c r="B442" s="45">
        <v>6035</v>
      </c>
      <c r="C442" s="116" t="s">
        <v>1176</v>
      </c>
      <c r="D442" s="40" t="str">
        <f>_xll.BDP(C442,$D$10)</f>
        <v>GBp</v>
      </c>
      <c r="E442" s="40" t="s">
        <v>1300</v>
      </c>
      <c r="F442" s="61">
        <f>_xll.BDP(C442,$F$10)</f>
        <v>494.6</v>
      </c>
      <c r="G442" s="61">
        <f>_xll.BDP(C442,$G$10)</f>
        <v>496.4</v>
      </c>
      <c r="H442" s="62">
        <f t="shared" si="224"/>
        <v>1.7999999999999545</v>
      </c>
      <c r="I442" s="69">
        <f t="shared" si="225"/>
        <v>0.36393044884754433</v>
      </c>
      <c r="J442" s="23">
        <v>0</v>
      </c>
      <c r="K442" s="45" t="str">
        <f>CONCATENATE(D804,D442, " Curncy")</f>
        <v>EURGBp Curncy</v>
      </c>
      <c r="L442" s="45">
        <f>IF(D442 = D804,1,_xll.BDP(K442,$L$10))</f>
        <v>1</v>
      </c>
      <c r="M442" s="63">
        <f>IF(D442 = D804,1,_xll.BDP(K442,$M$10)*L442)</f>
        <v>0.87409999999999999</v>
      </c>
      <c r="N442" s="265">
        <f t="shared" si="226"/>
        <v>0</v>
      </c>
      <c r="O442" s="133">
        <f>N442 / AA740</f>
        <v>0</v>
      </c>
      <c r="P442" s="275">
        <f>N442 / AA804</f>
        <v>0</v>
      </c>
      <c r="Q442" s="64">
        <f t="shared" si="227"/>
        <v>0</v>
      </c>
      <c r="R442" s="10">
        <f>Q442 / AA740*100</f>
        <v>0</v>
      </c>
      <c r="S442" s="10">
        <f>Q442 / AA804*100</f>
        <v>0</v>
      </c>
      <c r="T442" s="288">
        <f t="shared" si="228"/>
        <v>0</v>
      </c>
      <c r="U442" s="127">
        <f t="shared" si="229"/>
        <v>0</v>
      </c>
      <c r="V442" s="30">
        <f t="shared" si="230"/>
        <v>0.01</v>
      </c>
      <c r="W442" s="40">
        <v>0</v>
      </c>
      <c r="X442" s="40">
        <v>1</v>
      </c>
      <c r="Y442" s="119">
        <f t="shared" si="231"/>
        <v>0</v>
      </c>
      <c r="Z442" s="119">
        <f t="shared" si="232"/>
        <v>0</v>
      </c>
      <c r="AA442" s="168"/>
      <c r="AB442" s="150">
        <f>_xll.BDH(C442,$AB$10,$D$1,$D$1)</f>
        <v>541.5</v>
      </c>
      <c r="AC442" s="148">
        <f t="shared" si="233"/>
        <v>-46.899999999999977</v>
      </c>
      <c r="AD442" s="137">
        <f t="shared" si="234"/>
        <v>-8.6611265004616751</v>
      </c>
      <c r="AE442" s="136">
        <v>0</v>
      </c>
      <c r="AF442" s="138">
        <f>IF(D442 = D804,1,_xll.BDP(K442,$AF$10)*L442)</f>
        <v>0.87226000000000004</v>
      </c>
      <c r="AG442" s="160">
        <f>AC442*AE442*V442/AF442 / AI740</f>
        <v>0</v>
      </c>
      <c r="AH442" s="160">
        <f>AC442*AE442*V442/AF442 / AI804</f>
        <v>0</v>
      </c>
      <c r="AI442" s="171"/>
      <c r="AJ442" s="162"/>
      <c r="AK442" s="144"/>
    </row>
    <row r="443" spans="2:37" s="40" customFormat="1" ht="12" customHeight="1" x14ac:dyDescent="0.2">
      <c r="B443" s="45">
        <v>18875</v>
      </c>
      <c r="C443" s="116" t="s">
        <v>1177</v>
      </c>
      <c r="D443" s="40" t="str">
        <f>_xll.BDP(C443,$D$10)</f>
        <v>GBp</v>
      </c>
      <c r="E443" s="40" t="s">
        <v>1301</v>
      </c>
      <c r="F443" s="61">
        <f>_xll.BDP(C443,$F$10)</f>
        <v>6615</v>
      </c>
      <c r="G443" s="61">
        <f>_xll.BDP(C443,$G$10)</f>
        <v>6540</v>
      </c>
      <c r="H443" s="62">
        <f t="shared" si="224"/>
        <v>-75</v>
      </c>
      <c r="I443" s="69">
        <f t="shared" si="225"/>
        <v>-1.1337868480725624</v>
      </c>
      <c r="J443" s="23">
        <v>0</v>
      </c>
      <c r="K443" s="45" t="str">
        <f>CONCATENATE(D804,D443, " Curncy")</f>
        <v>EURGBp Curncy</v>
      </c>
      <c r="L443" s="45">
        <f>IF(D443 = D804,1,_xll.BDP(K443,$L$10))</f>
        <v>1</v>
      </c>
      <c r="M443" s="63">
        <f>IF(D443 = D804,1,_xll.BDP(K443,$M$10)*L443)</f>
        <v>0.87409999999999999</v>
      </c>
      <c r="N443" s="265">
        <f t="shared" si="226"/>
        <v>0</v>
      </c>
      <c r="O443" s="133">
        <f>N443 / AA740</f>
        <v>0</v>
      </c>
      <c r="P443" s="275">
        <f>N443 / AA804</f>
        <v>0</v>
      </c>
      <c r="Q443" s="64">
        <f t="shared" si="227"/>
        <v>0</v>
      </c>
      <c r="R443" s="10">
        <f>Q443 / AA740*100</f>
        <v>0</v>
      </c>
      <c r="S443" s="10">
        <f>Q443 / AA804*100</f>
        <v>0</v>
      </c>
      <c r="T443" s="288">
        <f t="shared" si="228"/>
        <v>0</v>
      </c>
      <c r="U443" s="127">
        <f t="shared" si="229"/>
        <v>0</v>
      </c>
      <c r="V443" s="30">
        <f t="shared" si="230"/>
        <v>0.01</v>
      </c>
      <c r="W443" s="40">
        <v>0</v>
      </c>
      <c r="X443" s="40">
        <v>1</v>
      </c>
      <c r="Y443" s="119">
        <f t="shared" si="231"/>
        <v>0</v>
      </c>
      <c r="Z443" s="119">
        <f t="shared" si="232"/>
        <v>0</v>
      </c>
      <c r="AA443" s="168"/>
      <c r="AB443" s="150">
        <f>_xll.BDH(C443,$AB$10,$D$1,$D$1)</f>
        <v>6790</v>
      </c>
      <c r="AC443" s="148">
        <f t="shared" si="233"/>
        <v>-175</v>
      </c>
      <c r="AD443" s="137">
        <f t="shared" si="234"/>
        <v>-2.5773195876288657</v>
      </c>
      <c r="AE443" s="136">
        <v>0</v>
      </c>
      <c r="AF443" s="138">
        <f>IF(D443 = D804,1,_xll.BDP(K443,$AF$10)*L443)</f>
        <v>0.87226000000000004</v>
      </c>
      <c r="AG443" s="160">
        <f>AC443*AE443*V443/AF443 / AI740</f>
        <v>0</v>
      </c>
      <c r="AH443" s="160">
        <f>AC443*AE443*V443/AF443 / AI804</f>
        <v>0</v>
      </c>
      <c r="AI443" s="171"/>
      <c r="AJ443" s="162"/>
      <c r="AK443" s="144"/>
    </row>
    <row r="444" spans="2:37" s="40" customFormat="1" x14ac:dyDescent="0.2">
      <c r="B444" s="45">
        <v>6423</v>
      </c>
      <c r="C444" s="116" t="s">
        <v>119</v>
      </c>
      <c r="D444" s="40" t="str">
        <f>_xll.BDP(C444,$D$10)</f>
        <v>GBp</v>
      </c>
      <c r="E444" s="40" t="s">
        <v>499</v>
      </c>
      <c r="F444" s="61">
        <f>_xll.BDP(C444,$F$10)</f>
        <v>22.38</v>
      </c>
      <c r="G444" s="61">
        <f>_xll.BDP(C444,$G$10)</f>
        <v>22.26</v>
      </c>
      <c r="H444" s="62">
        <f t="shared" si="224"/>
        <v>-0.11999999999999744</v>
      </c>
      <c r="I444" s="69">
        <f t="shared" si="225"/>
        <v>-0.53619302949060521</v>
      </c>
      <c r="J444" s="23">
        <v>-21288000</v>
      </c>
      <c r="K444" s="45" t="str">
        <f>CONCATENATE(D804,D444, " Curncy")</f>
        <v>EURGBp Curncy</v>
      </c>
      <c r="L444" s="45">
        <f>IF(D444 = D804,1,_xll.BDP(K444,$L$10))</f>
        <v>1</v>
      </c>
      <c r="M444" s="63">
        <f>IF(D444 = D804,1,_xll.BDP(K444,$M$10)*L444)</f>
        <v>0.87409999999999999</v>
      </c>
      <c r="N444" s="265">
        <f t="shared" si="226"/>
        <v>29225.031460930622</v>
      </c>
      <c r="O444" s="133">
        <f>N444 / AA740</f>
        <v>1.8872596479210089E-4</v>
      </c>
      <c r="P444" s="275">
        <f>N444 / AA804</f>
        <v>1.7368061747508973E-4</v>
      </c>
      <c r="Q444" s="64">
        <f t="shared" si="227"/>
        <v>-5421243.3360027466</v>
      </c>
      <c r="R444" s="10">
        <f>Q444 / AA740*100</f>
        <v>-3.5008666468935461</v>
      </c>
      <c r="S444" s="10">
        <f>Q444 / AA804*100</f>
        <v>-3.2217754541629833</v>
      </c>
      <c r="T444" s="288">
        <f t="shared" si="228"/>
        <v>-3.5008666468935461</v>
      </c>
      <c r="U444" s="127">
        <f t="shared" si="229"/>
        <v>0</v>
      </c>
      <c r="V444" s="30">
        <f t="shared" si="230"/>
        <v>0.01</v>
      </c>
      <c r="W444" s="40">
        <v>0</v>
      </c>
      <c r="X444" s="40">
        <v>1</v>
      </c>
      <c r="Y444" s="119">
        <f t="shared" si="231"/>
        <v>1.8872596479210089E-4</v>
      </c>
      <c r="Z444" s="119">
        <f t="shared" si="232"/>
        <v>0</v>
      </c>
      <c r="AA444" s="168"/>
      <c r="AB444" s="150">
        <f>_xll.BDH(C444,$AB$10,$D$1,$D$1)</f>
        <v>27.12</v>
      </c>
      <c r="AC444" s="148">
        <f t="shared" si="233"/>
        <v>-4.740000000000002</v>
      </c>
      <c r="AD444" s="137">
        <f t="shared" si="234"/>
        <v>-17.477876106194699</v>
      </c>
      <c r="AE444" s="136">
        <v>-21288000</v>
      </c>
      <c r="AF444" s="138">
        <f>IF(D444 = D804,1,_xll.BDP(K444,$AF$10)*L444)</f>
        <v>0.87226000000000004</v>
      </c>
      <c r="AG444" s="160">
        <f>AC444*AE444*V444/AF444 / AI740</f>
        <v>7.4887035550693396E-3</v>
      </c>
      <c r="AH444" s="160">
        <f>AC444*AE444*V444/AF444 / AI804</f>
        <v>6.8893818268083414E-3</v>
      </c>
      <c r="AI444" s="171"/>
      <c r="AJ444" s="162"/>
      <c r="AK444" s="144"/>
    </row>
    <row r="445" spans="2:37" s="40" customFormat="1" ht="12" customHeight="1" x14ac:dyDescent="0.2">
      <c r="B445" s="45">
        <v>6004</v>
      </c>
      <c r="C445" s="116" t="s">
        <v>1178</v>
      </c>
      <c r="D445" s="40" t="str">
        <f>_xll.BDP(C445,$D$10)</f>
        <v>GBp</v>
      </c>
      <c r="E445" s="40" t="s">
        <v>1302</v>
      </c>
      <c r="F445" s="61">
        <f>_xll.BDP(C445,$F$10)</f>
        <v>2376.5</v>
      </c>
      <c r="G445" s="61">
        <f>_xll.BDP(C445,$G$10)</f>
        <v>2359</v>
      </c>
      <c r="H445" s="62">
        <f t="shared" si="224"/>
        <v>-17.5</v>
      </c>
      <c r="I445" s="69">
        <f t="shared" si="225"/>
        <v>-0.73637702503681879</v>
      </c>
      <c r="J445" s="23">
        <v>0</v>
      </c>
      <c r="K445" s="45" t="str">
        <f>CONCATENATE(D804,D445, " Curncy")</f>
        <v>EURGBp Curncy</v>
      </c>
      <c r="L445" s="45">
        <f>IF(D445 = D804,1,_xll.BDP(K445,$L$10))</f>
        <v>1</v>
      </c>
      <c r="M445" s="63">
        <f>IF(D445 = D804,1,_xll.BDP(K445,$M$10)*L445)</f>
        <v>0.87409999999999999</v>
      </c>
      <c r="N445" s="265">
        <f t="shared" si="226"/>
        <v>0</v>
      </c>
      <c r="O445" s="133">
        <f>N445 / AA740</f>
        <v>0</v>
      </c>
      <c r="P445" s="275">
        <f>N445 / AA804</f>
        <v>0</v>
      </c>
      <c r="Q445" s="64">
        <f t="shared" si="227"/>
        <v>0</v>
      </c>
      <c r="R445" s="10">
        <f>Q445 / AA740*100</f>
        <v>0</v>
      </c>
      <c r="S445" s="10">
        <f>Q445 / AA804*100</f>
        <v>0</v>
      </c>
      <c r="T445" s="288">
        <f t="shared" si="228"/>
        <v>0</v>
      </c>
      <c r="U445" s="127">
        <f t="shared" si="229"/>
        <v>0</v>
      </c>
      <c r="V445" s="30">
        <f t="shared" si="230"/>
        <v>0.01</v>
      </c>
      <c r="W445" s="40">
        <v>0</v>
      </c>
      <c r="X445" s="40">
        <v>1</v>
      </c>
      <c r="Y445" s="119">
        <f t="shared" si="231"/>
        <v>0</v>
      </c>
      <c r="Z445" s="119">
        <f t="shared" si="232"/>
        <v>0</v>
      </c>
      <c r="AA445" s="168"/>
      <c r="AB445" s="150">
        <f>_xll.BDH(C445,$AB$10,$D$1,$D$1)</f>
        <v>2441</v>
      </c>
      <c r="AC445" s="148">
        <f t="shared" si="233"/>
        <v>-64.5</v>
      </c>
      <c r="AD445" s="137">
        <f t="shared" si="234"/>
        <v>-2.6423596886521921</v>
      </c>
      <c r="AE445" s="136">
        <v>0</v>
      </c>
      <c r="AF445" s="138">
        <f>IF(D445 = D804,1,_xll.BDP(K445,$AF$10)*L445)</f>
        <v>0.87226000000000004</v>
      </c>
      <c r="AG445" s="160">
        <f>AC445*AE445*V445/AF445 / AI740</f>
        <v>0</v>
      </c>
      <c r="AH445" s="160">
        <f>AC445*AE445*V445/AF445 / AI804</f>
        <v>0</v>
      </c>
      <c r="AI445" s="171"/>
      <c r="AJ445" s="162"/>
      <c r="AK445" s="144"/>
    </row>
    <row r="446" spans="2:37" s="40" customFormat="1" ht="12" customHeight="1" x14ac:dyDescent="0.2">
      <c r="B446" s="45">
        <v>3746</v>
      </c>
      <c r="C446" s="116" t="s">
        <v>1179</v>
      </c>
      <c r="D446" s="40" t="str">
        <f>_xll.BDP(C446,$D$10)</f>
        <v>GBp</v>
      </c>
      <c r="E446" s="40" t="s">
        <v>1303</v>
      </c>
      <c r="F446" s="61">
        <f>_xll.BDP(C446,$F$10)</f>
        <v>173.2</v>
      </c>
      <c r="G446" s="61">
        <f>_xll.BDP(C446,$G$10)</f>
        <v>178</v>
      </c>
      <c r="H446" s="62">
        <f t="shared" si="224"/>
        <v>4.8000000000000114</v>
      </c>
      <c r="I446" s="69">
        <f t="shared" si="225"/>
        <v>2.7713625866050875</v>
      </c>
      <c r="J446" s="23">
        <v>0</v>
      </c>
      <c r="K446" s="45" t="str">
        <f>CONCATENATE(D804,D446, " Curncy")</f>
        <v>EURGBp Curncy</v>
      </c>
      <c r="L446" s="45">
        <f>IF(D446 = D804,1,_xll.BDP(K446,$L$10))</f>
        <v>1</v>
      </c>
      <c r="M446" s="63">
        <f>IF(D446 = D804,1,_xll.BDP(K446,$M$10)*L446)</f>
        <v>0.87409999999999999</v>
      </c>
      <c r="N446" s="265">
        <f t="shared" si="226"/>
        <v>0</v>
      </c>
      <c r="O446" s="133">
        <f>N446 / AA740</f>
        <v>0</v>
      </c>
      <c r="P446" s="275">
        <f>N446 / AA804</f>
        <v>0</v>
      </c>
      <c r="Q446" s="64">
        <f t="shared" si="227"/>
        <v>0</v>
      </c>
      <c r="R446" s="10">
        <f>Q446 / AA740*100</f>
        <v>0</v>
      </c>
      <c r="S446" s="10">
        <f>Q446 / AA804*100</f>
        <v>0</v>
      </c>
      <c r="T446" s="288">
        <f t="shared" si="228"/>
        <v>0</v>
      </c>
      <c r="U446" s="127">
        <f t="shared" si="229"/>
        <v>0</v>
      </c>
      <c r="V446" s="30">
        <f t="shared" si="230"/>
        <v>0.01</v>
      </c>
      <c r="W446" s="40">
        <v>0</v>
      </c>
      <c r="X446" s="40">
        <v>1</v>
      </c>
      <c r="Y446" s="119">
        <f t="shared" si="231"/>
        <v>0</v>
      </c>
      <c r="Z446" s="119">
        <f t="shared" si="232"/>
        <v>0</v>
      </c>
      <c r="AA446" s="168"/>
      <c r="AB446" s="150">
        <f>_xll.BDH(C446,$AB$10,$D$1,$D$1)</f>
        <v>190.3</v>
      </c>
      <c r="AC446" s="148">
        <f t="shared" si="233"/>
        <v>-17.100000000000023</v>
      </c>
      <c r="AD446" s="137">
        <f t="shared" si="234"/>
        <v>-8.9858118759852967</v>
      </c>
      <c r="AE446" s="136">
        <v>0</v>
      </c>
      <c r="AF446" s="138">
        <f>IF(D446 = D804,1,_xll.BDP(K446,$AF$10)*L446)</f>
        <v>0.87226000000000004</v>
      </c>
      <c r="AG446" s="160">
        <f>AC446*AE446*V446/AF446 / AI740</f>
        <v>0</v>
      </c>
      <c r="AH446" s="160">
        <f>AC446*AE446*V446/AF446 / AI804</f>
        <v>0</v>
      </c>
      <c r="AI446" s="171"/>
      <c r="AJ446" s="162"/>
      <c r="AK446" s="144"/>
    </row>
    <row r="447" spans="2:37" s="40" customFormat="1" x14ac:dyDescent="0.2">
      <c r="B447" s="45">
        <v>26482</v>
      </c>
      <c r="C447" s="116" t="s">
        <v>118</v>
      </c>
      <c r="D447" s="40" t="str">
        <f>_xll.BDP(C447,$D$10)</f>
        <v>GBp</v>
      </c>
      <c r="E447" s="40" t="s">
        <v>500</v>
      </c>
      <c r="F447" s="61">
        <f>_xll.BDP(C447,$F$10)</f>
        <v>330.1</v>
      </c>
      <c r="G447" s="61">
        <f>_xll.BDP(C447,$G$10)</f>
        <v>330.3</v>
      </c>
      <c r="H447" s="62">
        <f t="shared" si="224"/>
        <v>0.19999999999998863</v>
      </c>
      <c r="I447" s="69">
        <f t="shared" si="225"/>
        <v>6.0587700696755113E-2</v>
      </c>
      <c r="J447" s="23">
        <v>-263000</v>
      </c>
      <c r="K447" s="45" t="str">
        <f>CONCATENATE(D804,D447, " Curncy")</f>
        <v>EURGBp Curncy</v>
      </c>
      <c r="L447" s="45">
        <f>IF(D447 = D804,1,_xll.BDP(K447,$L$10))</f>
        <v>1</v>
      </c>
      <c r="M447" s="63">
        <f>IF(D447 = D804,1,_xll.BDP(K447,$M$10)*L447)</f>
        <v>0.87409999999999999</v>
      </c>
      <c r="N447" s="265">
        <f t="shared" si="226"/>
        <v>-601.76181214960548</v>
      </c>
      <c r="O447" s="133">
        <f>N447 / AA740</f>
        <v>-3.8859865292121363E-6</v>
      </c>
      <c r="P447" s="275">
        <f>N447 / AA804</f>
        <v>-3.5761933480479596E-6</v>
      </c>
      <c r="Q447" s="64">
        <f t="shared" si="227"/>
        <v>-993809.63276512991</v>
      </c>
      <c r="R447" s="10">
        <f>Q447 / AA740*100</f>
        <v>-0.64177067529942078</v>
      </c>
      <c r="S447" s="10">
        <f>Q447 / AA804*100</f>
        <v>-0.59060833143015412</v>
      </c>
      <c r="T447" s="288">
        <f t="shared" si="228"/>
        <v>-0.64177067529942078</v>
      </c>
      <c r="U447" s="127">
        <f t="shared" si="229"/>
        <v>0</v>
      </c>
      <c r="V447" s="30">
        <f t="shared" si="230"/>
        <v>0.01</v>
      </c>
      <c r="W447" s="40">
        <v>0</v>
      </c>
      <c r="X447" s="40">
        <v>1</v>
      </c>
      <c r="Y447" s="119">
        <f t="shared" si="231"/>
        <v>0</v>
      </c>
      <c r="Z447" s="119">
        <f t="shared" si="232"/>
        <v>0</v>
      </c>
      <c r="AA447" s="168"/>
      <c r="AB447" s="150">
        <f>_xll.BDH(C447,$AB$10,$D$1,$D$1)</f>
        <v>326.2</v>
      </c>
      <c r="AC447" s="148">
        <f t="shared" si="233"/>
        <v>3.9000000000000341</v>
      </c>
      <c r="AD447" s="137">
        <f t="shared" si="234"/>
        <v>1.1955855303494893</v>
      </c>
      <c r="AE447" s="136">
        <v>-263000</v>
      </c>
      <c r="AF447" s="138">
        <f>IF(D447 = D804,1,_xll.BDP(K447,$AF$10)*L447)</f>
        <v>0.87226000000000004</v>
      </c>
      <c r="AG447" s="160">
        <f>AC447*AE447*V447/AF447 / AI740</f>
        <v>-7.6122631204786099E-5</v>
      </c>
      <c r="AH447" s="160">
        <f>AC447*AE447*V447/AF447 / AI804</f>
        <v>-7.0030529072829742E-5</v>
      </c>
      <c r="AI447" s="171"/>
      <c r="AJ447" s="162"/>
      <c r="AK447" s="144"/>
    </row>
    <row r="448" spans="2:37" s="40" customFormat="1" ht="12" customHeight="1" x14ac:dyDescent="0.2">
      <c r="B448" s="45">
        <v>6331</v>
      </c>
      <c r="C448" s="116" t="s">
        <v>1180</v>
      </c>
      <c r="D448" s="40" t="str">
        <f>_xll.BDP(C448,$D$10)</f>
        <v>GBp</v>
      </c>
      <c r="E448" s="40" t="s">
        <v>1304</v>
      </c>
      <c r="F448" s="61">
        <f>_xll.BDP(C448,$F$10)</f>
        <v>269.60000000000002</v>
      </c>
      <c r="G448" s="61">
        <f>_xll.BDP(C448,$G$10)</f>
        <v>270.39999999999998</v>
      </c>
      <c r="H448" s="62">
        <f t="shared" si="224"/>
        <v>0.79999999999995453</v>
      </c>
      <c r="I448" s="69">
        <f t="shared" si="225"/>
        <v>0.29673590504449349</v>
      </c>
      <c r="J448" s="23">
        <v>0</v>
      </c>
      <c r="K448" s="45" t="str">
        <f>CONCATENATE(D804,D448, " Curncy")</f>
        <v>EURGBp Curncy</v>
      </c>
      <c r="L448" s="45">
        <f>IF(D448 = D804,1,_xll.BDP(K448,$L$10))</f>
        <v>1</v>
      </c>
      <c r="M448" s="63">
        <f>IF(D448 = D804,1,_xll.BDP(K448,$M$10)*L448)</f>
        <v>0.87409999999999999</v>
      </c>
      <c r="N448" s="265">
        <f t="shared" si="226"/>
        <v>0</v>
      </c>
      <c r="O448" s="133">
        <f>N448 / AA740</f>
        <v>0</v>
      </c>
      <c r="P448" s="275">
        <f>N448 / AA804</f>
        <v>0</v>
      </c>
      <c r="Q448" s="64">
        <f t="shared" si="227"/>
        <v>0</v>
      </c>
      <c r="R448" s="10">
        <f>Q448 / AA740*100</f>
        <v>0</v>
      </c>
      <c r="S448" s="10">
        <f>Q448 / AA804*100</f>
        <v>0</v>
      </c>
      <c r="T448" s="288">
        <f t="shared" si="228"/>
        <v>0</v>
      </c>
      <c r="U448" s="127">
        <f t="shared" si="229"/>
        <v>0</v>
      </c>
      <c r="V448" s="30">
        <f t="shared" si="230"/>
        <v>0.01</v>
      </c>
      <c r="W448" s="40">
        <v>0</v>
      </c>
      <c r="X448" s="40">
        <v>1</v>
      </c>
      <c r="Y448" s="119">
        <f t="shared" si="231"/>
        <v>0</v>
      </c>
      <c r="Z448" s="119">
        <f t="shared" si="232"/>
        <v>0</v>
      </c>
      <c r="AA448" s="168"/>
      <c r="AB448" s="150">
        <f>_xll.BDH(C448,$AB$10,$D$1,$D$1)</f>
        <v>281</v>
      </c>
      <c r="AC448" s="148">
        <f t="shared" si="233"/>
        <v>-11.399999999999977</v>
      </c>
      <c r="AD448" s="137">
        <f t="shared" si="234"/>
        <v>-4.0569395017793513</v>
      </c>
      <c r="AE448" s="136">
        <v>0</v>
      </c>
      <c r="AF448" s="138">
        <f>IF(D448 = D804,1,_xll.BDP(K448,$AF$10)*L448)</f>
        <v>0.87226000000000004</v>
      </c>
      <c r="AG448" s="160">
        <f>AC448*AE448*V448/AF448 / AI740</f>
        <v>0</v>
      </c>
      <c r="AH448" s="160">
        <f>AC448*AE448*V448/AF448 / AI804</f>
        <v>0</v>
      </c>
      <c r="AI448" s="171"/>
      <c r="AJ448" s="162"/>
      <c r="AK448" s="144"/>
    </row>
    <row r="449" spans="2:37" s="40" customFormat="1" ht="12" customHeight="1" x14ac:dyDescent="0.2">
      <c r="B449" s="45">
        <v>6380</v>
      </c>
      <c r="C449" s="116" t="s">
        <v>1181</v>
      </c>
      <c r="D449" s="40" t="str">
        <f>_xll.BDP(C449,$D$10)</f>
        <v>GBp</v>
      </c>
      <c r="E449" s="40" t="s">
        <v>1305</v>
      </c>
      <c r="F449" s="61">
        <f>_xll.BDP(C449,$F$10)</f>
        <v>1594.5</v>
      </c>
      <c r="G449" s="61">
        <f>_xll.BDP(C449,$G$10)</f>
        <v>1592.5</v>
      </c>
      <c r="H449" s="62">
        <f t="shared" si="224"/>
        <v>-2</v>
      </c>
      <c r="I449" s="69">
        <f t="shared" si="225"/>
        <v>-0.12543116964565695</v>
      </c>
      <c r="J449" s="23">
        <v>0</v>
      </c>
      <c r="K449" s="45" t="str">
        <f>CONCATENATE(D804,D449, " Curncy")</f>
        <v>EURGBp Curncy</v>
      </c>
      <c r="L449" s="45">
        <f>IF(D449 = D804,1,_xll.BDP(K449,$L$10))</f>
        <v>1</v>
      </c>
      <c r="M449" s="63">
        <f>IF(D449 = D804,1,_xll.BDP(K449,$M$10)*L449)</f>
        <v>0.87409999999999999</v>
      </c>
      <c r="N449" s="265">
        <f t="shared" si="226"/>
        <v>0</v>
      </c>
      <c r="O449" s="133">
        <f>N449 / AA740</f>
        <v>0</v>
      </c>
      <c r="P449" s="275">
        <f>N449 / AA804</f>
        <v>0</v>
      </c>
      <c r="Q449" s="64">
        <f t="shared" si="227"/>
        <v>0</v>
      </c>
      <c r="R449" s="10">
        <f>Q449 / AA740*100</f>
        <v>0</v>
      </c>
      <c r="S449" s="10">
        <f>Q449 / AA804*100</f>
        <v>0</v>
      </c>
      <c r="T449" s="288">
        <f t="shared" si="228"/>
        <v>0</v>
      </c>
      <c r="U449" s="127">
        <f t="shared" si="229"/>
        <v>0</v>
      </c>
      <c r="V449" s="30">
        <f t="shared" si="230"/>
        <v>0.01</v>
      </c>
      <c r="W449" s="40">
        <v>0</v>
      </c>
      <c r="X449" s="40">
        <v>1</v>
      </c>
      <c r="Y449" s="119">
        <f t="shared" si="231"/>
        <v>0</v>
      </c>
      <c r="Z449" s="119">
        <f t="shared" si="232"/>
        <v>0</v>
      </c>
      <c r="AA449" s="168"/>
      <c r="AB449" s="150">
        <f>_xll.BDH(C449,$AB$10,$D$1,$D$1)</f>
        <v>1578</v>
      </c>
      <c r="AC449" s="148">
        <f t="shared" si="233"/>
        <v>16.5</v>
      </c>
      <c r="AD449" s="137">
        <f t="shared" si="234"/>
        <v>1.0456273764258555</v>
      </c>
      <c r="AE449" s="136">
        <v>0</v>
      </c>
      <c r="AF449" s="138">
        <f>IF(D449 = D804,1,_xll.BDP(K449,$AF$10)*L449)</f>
        <v>0.87226000000000004</v>
      </c>
      <c r="AG449" s="160">
        <f>AC449*AE449*V449/AF449 / AI740</f>
        <v>0</v>
      </c>
      <c r="AH449" s="160">
        <f>AC449*AE449*V449/AF449 / AI804</f>
        <v>0</v>
      </c>
      <c r="AI449" s="171"/>
      <c r="AJ449" s="162"/>
      <c r="AK449" s="144"/>
    </row>
    <row r="450" spans="2:37" s="40" customFormat="1" ht="12" customHeight="1" x14ac:dyDescent="0.2">
      <c r="B450" s="45">
        <v>8631</v>
      </c>
      <c r="C450" s="116" t="s">
        <v>1182</v>
      </c>
      <c r="D450" s="40" t="str">
        <f>_xll.BDP(C450,$D$10)</f>
        <v>GBp</v>
      </c>
      <c r="E450" s="40" t="s">
        <v>1306</v>
      </c>
      <c r="F450" s="61">
        <f>_xll.BDP(C450,$F$10)</f>
        <v>5.9</v>
      </c>
      <c r="G450" s="61">
        <f>_xll.BDP(C450,$G$10)</f>
        <v>5.9</v>
      </c>
      <c r="H450" s="62">
        <f t="shared" si="224"/>
        <v>0</v>
      </c>
      <c r="I450" s="69">
        <f t="shared" si="225"/>
        <v>0</v>
      </c>
      <c r="J450" s="23">
        <v>0</v>
      </c>
      <c r="K450" s="45" t="str">
        <f>CONCATENATE(D804,D450, " Curncy")</f>
        <v>EURGBp Curncy</v>
      </c>
      <c r="L450" s="45">
        <f>IF(D450 = D804,1,_xll.BDP(K450,$L$10))</f>
        <v>1</v>
      </c>
      <c r="M450" s="63">
        <f>IF(D450 = D804,1,_xll.BDP(K450,$M$10)*L450)</f>
        <v>0.87409999999999999</v>
      </c>
      <c r="N450" s="265">
        <f t="shared" si="226"/>
        <v>0</v>
      </c>
      <c r="O450" s="133">
        <f>N450 / AA740</f>
        <v>0</v>
      </c>
      <c r="P450" s="275">
        <f>N450 / AA804</f>
        <v>0</v>
      </c>
      <c r="Q450" s="64">
        <f t="shared" si="227"/>
        <v>0</v>
      </c>
      <c r="R450" s="10">
        <f>Q450 / AA740*100</f>
        <v>0</v>
      </c>
      <c r="S450" s="10">
        <f>Q450 / AA804*100</f>
        <v>0</v>
      </c>
      <c r="T450" s="288">
        <f t="shared" si="228"/>
        <v>0</v>
      </c>
      <c r="U450" s="127">
        <f t="shared" si="229"/>
        <v>0</v>
      </c>
      <c r="V450" s="30">
        <f t="shared" si="230"/>
        <v>0.01</v>
      </c>
      <c r="W450" s="40">
        <v>0</v>
      </c>
      <c r="X450" s="40">
        <v>1</v>
      </c>
      <c r="Y450" s="119">
        <f t="shared" si="231"/>
        <v>0</v>
      </c>
      <c r="Z450" s="119">
        <f t="shared" si="232"/>
        <v>0</v>
      </c>
      <c r="AA450" s="168"/>
      <c r="AB450" s="150">
        <f>_xll.BDH(C450,$AB$10,$D$1,$D$1)</f>
        <v>6</v>
      </c>
      <c r="AC450" s="148">
        <f t="shared" si="233"/>
        <v>-9.9999999999999645E-2</v>
      </c>
      <c r="AD450" s="137">
        <f t="shared" si="234"/>
        <v>-1.6666666666666607</v>
      </c>
      <c r="AE450" s="136">
        <v>0</v>
      </c>
      <c r="AF450" s="138">
        <f>IF(D450 = D804,1,_xll.BDP(K450,$AF$10)*L450)</f>
        <v>0.87226000000000004</v>
      </c>
      <c r="AG450" s="160">
        <f>AC450*AE450*V450/AF450 / AI740</f>
        <v>0</v>
      </c>
      <c r="AH450" s="160">
        <f>AC450*AE450*V450/AF450 / AI804</f>
        <v>0</v>
      </c>
      <c r="AI450" s="171"/>
      <c r="AJ450" s="162"/>
      <c r="AK450" s="144"/>
    </row>
    <row r="451" spans="2:37" s="40" customFormat="1" ht="12" customHeight="1" x14ac:dyDescent="0.2">
      <c r="B451" s="45">
        <v>7275</v>
      </c>
      <c r="C451" s="116" t="s">
        <v>1184</v>
      </c>
      <c r="D451" s="40" t="str">
        <f>_xll.BDP(C451,$D$10)</f>
        <v>GBp</v>
      </c>
      <c r="E451" s="40" t="s">
        <v>1411</v>
      </c>
      <c r="F451" s="61">
        <f>_xll.BDP(C451,$F$10)</f>
        <v>117.6</v>
      </c>
      <c r="G451" s="61">
        <f>_xll.BDP(C451,$G$10)</f>
        <v>117.4</v>
      </c>
      <c r="H451" s="62">
        <f t="shared" si="224"/>
        <v>-0.19999999999998863</v>
      </c>
      <c r="I451" s="69">
        <f t="shared" si="225"/>
        <v>-0.17006802721087469</v>
      </c>
      <c r="J451" s="23">
        <v>0</v>
      </c>
      <c r="K451" s="45" t="str">
        <f>CONCATENATE(D804,D451, " Curncy")</f>
        <v>EURGBp Curncy</v>
      </c>
      <c r="L451" s="45">
        <f>IF(D451 = D804,1,_xll.BDP(K451,$L$10))</f>
        <v>1</v>
      </c>
      <c r="M451" s="63">
        <f>IF(D451 = D804,1,_xll.BDP(K451,$M$10)*L451)</f>
        <v>0.87409999999999999</v>
      </c>
      <c r="N451" s="265">
        <f t="shared" si="226"/>
        <v>0</v>
      </c>
      <c r="O451" s="133">
        <f>N451 / AA740</f>
        <v>0</v>
      </c>
      <c r="P451" s="275">
        <f>N451 / AA804</f>
        <v>0</v>
      </c>
      <c r="Q451" s="64">
        <f t="shared" si="227"/>
        <v>0</v>
      </c>
      <c r="R451" s="10">
        <f>Q451 / AA740*100</f>
        <v>0</v>
      </c>
      <c r="S451" s="10">
        <f>Q451 / AA804*100</f>
        <v>0</v>
      </c>
      <c r="T451" s="288">
        <f t="shared" si="228"/>
        <v>0</v>
      </c>
      <c r="U451" s="127">
        <f t="shared" si="229"/>
        <v>0</v>
      </c>
      <c r="V451" s="30">
        <f t="shared" si="230"/>
        <v>0.01</v>
      </c>
      <c r="W451" s="40">
        <v>0</v>
      </c>
      <c r="X451" s="40">
        <v>1</v>
      </c>
      <c r="Y451" s="119">
        <f t="shared" si="231"/>
        <v>0</v>
      </c>
      <c r="Z451" s="119">
        <f t="shared" si="232"/>
        <v>0</v>
      </c>
      <c r="AA451" s="168"/>
      <c r="AB451" s="150">
        <f>_xll.BDH(C451,$AB$10,$D$1,$D$1)</f>
        <v>124.8</v>
      </c>
      <c r="AC451" s="148">
        <f t="shared" si="233"/>
        <v>-7.2000000000000028</v>
      </c>
      <c r="AD451" s="137">
        <f t="shared" si="234"/>
        <v>-5.7692307692307718</v>
      </c>
      <c r="AE451" s="136">
        <v>0</v>
      </c>
      <c r="AF451" s="138">
        <f>IF(D451 = D804,1,_xll.BDP(K451,$AF$10)*L451)</f>
        <v>0.87226000000000004</v>
      </c>
      <c r="AG451" s="160">
        <f>AC451*AE451*V451/AF451 / AI740</f>
        <v>0</v>
      </c>
      <c r="AH451" s="160">
        <f>AC451*AE451*V451/AF451 / AI804</f>
        <v>0</v>
      </c>
      <c r="AI451" s="171"/>
      <c r="AJ451" s="162"/>
      <c r="AK451" s="144"/>
    </row>
    <row r="452" spans="2:37" s="40" customFormat="1" ht="12" customHeight="1" x14ac:dyDescent="0.2">
      <c r="B452" s="45">
        <v>10260</v>
      </c>
      <c r="C452" s="116" t="s">
        <v>1183</v>
      </c>
      <c r="D452" s="40" t="str">
        <f>_xll.BDP(C452,$D$10)</f>
        <v>GBp</v>
      </c>
      <c r="E452" s="40" t="s">
        <v>1307</v>
      </c>
      <c r="F452" s="61">
        <f>_xll.BDP(C452,$F$10)</f>
        <v>582.20000000000005</v>
      </c>
      <c r="G452" s="61">
        <f>_xll.BDP(C452,$G$10)</f>
        <v>577.6</v>
      </c>
      <c r="H452" s="62">
        <f t="shared" si="224"/>
        <v>-4.6000000000000227</v>
      </c>
      <c r="I452" s="69">
        <f t="shared" si="225"/>
        <v>-0.79010649261422572</v>
      </c>
      <c r="J452" s="23">
        <v>0</v>
      </c>
      <c r="K452" s="45" t="str">
        <f>CONCATENATE(D804,D452, " Curncy")</f>
        <v>EURGBp Curncy</v>
      </c>
      <c r="L452" s="45">
        <f>IF(D452 = D804,1,_xll.BDP(K452,$L$10))</f>
        <v>1</v>
      </c>
      <c r="M452" s="63">
        <f>IF(D452 = D804,1,_xll.BDP(K452,$M$10)*L452)</f>
        <v>0.87409999999999999</v>
      </c>
      <c r="N452" s="265">
        <f t="shared" si="226"/>
        <v>0</v>
      </c>
      <c r="O452" s="133">
        <f>N452 / AA740</f>
        <v>0</v>
      </c>
      <c r="P452" s="275">
        <f>N452 / AA804</f>
        <v>0</v>
      </c>
      <c r="Q452" s="64">
        <f t="shared" si="227"/>
        <v>0</v>
      </c>
      <c r="R452" s="10">
        <f>Q452 / AA740*100</f>
        <v>0</v>
      </c>
      <c r="S452" s="10">
        <f>Q452 / AA804*100</f>
        <v>0</v>
      </c>
      <c r="T452" s="288">
        <f t="shared" si="228"/>
        <v>0</v>
      </c>
      <c r="U452" s="127">
        <f t="shared" si="229"/>
        <v>0</v>
      </c>
      <c r="V452" s="30">
        <f t="shared" si="230"/>
        <v>0.01</v>
      </c>
      <c r="W452" s="40">
        <v>0</v>
      </c>
      <c r="X452" s="40">
        <v>1</v>
      </c>
      <c r="Y452" s="119">
        <f t="shared" si="231"/>
        <v>0</v>
      </c>
      <c r="Z452" s="119">
        <f t="shared" si="232"/>
        <v>0</v>
      </c>
      <c r="AA452" s="168"/>
      <c r="AB452" s="150">
        <f>_xll.BDH(C452,$AB$10,$D$1,$D$1)</f>
        <v>613</v>
      </c>
      <c r="AC452" s="148">
        <f t="shared" si="233"/>
        <v>-30.799999999999955</v>
      </c>
      <c r="AD452" s="137">
        <f t="shared" si="234"/>
        <v>-5.0244698205546419</v>
      </c>
      <c r="AE452" s="136">
        <v>0</v>
      </c>
      <c r="AF452" s="138">
        <f>IF(D452 = D804,1,_xll.BDP(K452,$AF$10)*L452)</f>
        <v>0.87226000000000004</v>
      </c>
      <c r="AG452" s="160">
        <f>AC452*AE452*V452/AF452 / AI740</f>
        <v>0</v>
      </c>
      <c r="AH452" s="160">
        <f>AC452*AE452*V452/AF452 / AI804</f>
        <v>0</v>
      </c>
      <c r="AI452" s="171"/>
      <c r="AJ452" s="162"/>
      <c r="AK452" s="144"/>
    </row>
    <row r="453" spans="2:37" s="40" customFormat="1" ht="12" customHeight="1" x14ac:dyDescent="0.2">
      <c r="B453" s="45">
        <v>5995</v>
      </c>
      <c r="C453" s="116" t="s">
        <v>1185</v>
      </c>
      <c r="D453" s="40" t="str">
        <f>_xll.BDP(C453,$D$10)</f>
        <v>GBp</v>
      </c>
      <c r="E453" s="40" t="s">
        <v>1308</v>
      </c>
      <c r="F453" s="61">
        <f>_xll.BDP(C453,$F$10)</f>
        <v>1559</v>
      </c>
      <c r="G453" s="61">
        <f>_xll.BDP(C453,$G$10)</f>
        <v>1540.5</v>
      </c>
      <c r="H453" s="62">
        <f t="shared" si="224"/>
        <v>-18.5</v>
      </c>
      <c r="I453" s="69">
        <f t="shared" si="225"/>
        <v>-1.1866581141757537</v>
      </c>
      <c r="J453" s="23">
        <v>0</v>
      </c>
      <c r="K453" s="45" t="str">
        <f>CONCATENATE(D804,D453, " Curncy")</f>
        <v>EURGBp Curncy</v>
      </c>
      <c r="L453" s="45">
        <f>IF(D453 = D804,1,_xll.BDP(K453,$L$10))</f>
        <v>1</v>
      </c>
      <c r="M453" s="63">
        <f>IF(D453 = D804,1,_xll.BDP(K453,$M$10)*L453)</f>
        <v>0.87409999999999999</v>
      </c>
      <c r="N453" s="265">
        <f t="shared" si="226"/>
        <v>0</v>
      </c>
      <c r="O453" s="133">
        <f>N453 / AA740</f>
        <v>0</v>
      </c>
      <c r="P453" s="275">
        <f>N453 / AA804</f>
        <v>0</v>
      </c>
      <c r="Q453" s="64">
        <f t="shared" si="227"/>
        <v>0</v>
      </c>
      <c r="R453" s="10">
        <f>Q453 / AA740*100</f>
        <v>0</v>
      </c>
      <c r="S453" s="10">
        <f>Q453 / AA804*100</f>
        <v>0</v>
      </c>
      <c r="T453" s="288">
        <f t="shared" si="228"/>
        <v>0</v>
      </c>
      <c r="U453" s="127">
        <f t="shared" si="229"/>
        <v>0</v>
      </c>
      <c r="V453" s="30">
        <f t="shared" si="230"/>
        <v>0.01</v>
      </c>
      <c r="W453" s="40">
        <v>0</v>
      </c>
      <c r="X453" s="40">
        <v>1</v>
      </c>
      <c r="Y453" s="119">
        <f t="shared" si="231"/>
        <v>0</v>
      </c>
      <c r="Z453" s="119">
        <f t="shared" si="232"/>
        <v>0</v>
      </c>
      <c r="AA453" s="168"/>
      <c r="AB453" s="150">
        <f>_xll.BDH(C453,$AB$10,$D$1,$D$1)</f>
        <v>1563</v>
      </c>
      <c r="AC453" s="148">
        <f t="shared" si="233"/>
        <v>-4</v>
      </c>
      <c r="AD453" s="137">
        <f t="shared" si="234"/>
        <v>-0.25591810620601407</v>
      </c>
      <c r="AE453" s="136">
        <v>0</v>
      </c>
      <c r="AF453" s="138">
        <f>IF(D453 = D804,1,_xll.BDP(K453,$AF$10)*L453)</f>
        <v>0.87226000000000004</v>
      </c>
      <c r="AG453" s="160">
        <f>AC453*AE453*V453/AF453 / AI740</f>
        <v>0</v>
      </c>
      <c r="AH453" s="160">
        <f>AC453*AE453*V453/AF453 / AI804</f>
        <v>0</v>
      </c>
      <c r="AI453" s="171"/>
      <c r="AJ453" s="162"/>
      <c r="AK453" s="144"/>
    </row>
    <row r="454" spans="2:37" s="40" customFormat="1" ht="12" customHeight="1" x14ac:dyDescent="0.2">
      <c r="B454" s="45">
        <v>10161</v>
      </c>
      <c r="C454" s="116" t="s">
        <v>1187</v>
      </c>
      <c r="D454" s="40" t="str">
        <f>_xll.BDP(C454,$D$10)</f>
        <v>GBp</v>
      </c>
      <c r="E454" s="40" t="s">
        <v>1310</v>
      </c>
      <c r="F454" s="61">
        <f>_xll.BDP(C454,$F$10)</f>
        <v>9</v>
      </c>
      <c r="G454" s="61">
        <f>_xll.BDP(C454,$G$10)</f>
        <v>8.9</v>
      </c>
      <c r="H454" s="62">
        <f t="shared" si="224"/>
        <v>-9.9999999999999645E-2</v>
      </c>
      <c r="I454" s="69">
        <f t="shared" si="225"/>
        <v>-1.1111111111111072</v>
      </c>
      <c r="J454" s="23">
        <v>0</v>
      </c>
      <c r="K454" s="45" t="str">
        <f>CONCATENATE(D804,D454, " Curncy")</f>
        <v>EURGBp Curncy</v>
      </c>
      <c r="L454" s="45">
        <f>IF(D454 = D804,1,_xll.BDP(K454,$L$10))</f>
        <v>1</v>
      </c>
      <c r="M454" s="63">
        <f>IF(D454 = D804,1,_xll.BDP(K454,$M$10)*L454)</f>
        <v>0.87409999999999999</v>
      </c>
      <c r="N454" s="265">
        <f t="shared" si="226"/>
        <v>0</v>
      </c>
      <c r="O454" s="133">
        <f>N454 / AA740</f>
        <v>0</v>
      </c>
      <c r="P454" s="275">
        <f>N454 / AA804</f>
        <v>0</v>
      </c>
      <c r="Q454" s="64">
        <f t="shared" si="227"/>
        <v>0</v>
      </c>
      <c r="R454" s="10">
        <f>Q454 / AA740*100</f>
        <v>0</v>
      </c>
      <c r="S454" s="10">
        <f>Q454 / AA804*100</f>
        <v>0</v>
      </c>
      <c r="T454" s="288">
        <f t="shared" si="228"/>
        <v>0</v>
      </c>
      <c r="U454" s="127">
        <f t="shared" si="229"/>
        <v>0</v>
      </c>
      <c r="V454" s="30">
        <f t="shared" si="230"/>
        <v>0.01</v>
      </c>
      <c r="W454" s="40">
        <v>0</v>
      </c>
      <c r="X454" s="40">
        <v>1</v>
      </c>
      <c r="Y454" s="119">
        <f t="shared" si="231"/>
        <v>0</v>
      </c>
      <c r="Z454" s="119">
        <f t="shared" si="232"/>
        <v>0</v>
      </c>
      <c r="AA454" s="168"/>
      <c r="AB454" s="150">
        <f>_xll.BDH(C454,$AB$10,$D$1,$D$1)</f>
        <v>9.9749999999999996</v>
      </c>
      <c r="AC454" s="148">
        <f t="shared" si="233"/>
        <v>-0.97499999999999964</v>
      </c>
      <c r="AD454" s="137">
        <f t="shared" si="234"/>
        <v>-9.77443609022556</v>
      </c>
      <c r="AE454" s="136">
        <v>0</v>
      </c>
      <c r="AF454" s="138">
        <f>IF(D454 = D804,1,_xll.BDP(K454,$AF$10)*L454)</f>
        <v>0.87226000000000004</v>
      </c>
      <c r="AG454" s="160">
        <f>AC454*AE454*V454/AF454 / AI740</f>
        <v>0</v>
      </c>
      <c r="AH454" s="160">
        <f>AC454*AE454*V454/AF454 / AI804</f>
        <v>0</v>
      </c>
      <c r="AI454" s="171"/>
      <c r="AJ454" s="162"/>
      <c r="AK454" s="144"/>
    </row>
    <row r="455" spans="2:37" s="40" customFormat="1" ht="12" customHeight="1" x14ac:dyDescent="0.2">
      <c r="B455" s="45">
        <v>6268</v>
      </c>
      <c r="C455" s="116" t="s">
        <v>1188</v>
      </c>
      <c r="D455" s="40" t="str">
        <f>_xll.BDP(C455,$D$10)</f>
        <v>GBp</v>
      </c>
      <c r="E455" s="40" t="s">
        <v>1311</v>
      </c>
      <c r="F455" s="61">
        <f>_xll.BDP(C455,$F$10)</f>
        <v>78.7</v>
      </c>
      <c r="G455" s="61">
        <f>_xll.BDP(C455,$G$10)</f>
        <v>79.400000000000006</v>
      </c>
      <c r="H455" s="62">
        <f t="shared" si="224"/>
        <v>0.70000000000000284</v>
      </c>
      <c r="I455" s="69">
        <f t="shared" si="225"/>
        <v>0.88945362134689054</v>
      </c>
      <c r="J455" s="23">
        <v>0</v>
      </c>
      <c r="K455" s="45" t="str">
        <f>CONCATENATE(D804,D455, " Curncy")</f>
        <v>EURGBp Curncy</v>
      </c>
      <c r="L455" s="45">
        <f>IF(D455 = D804,1,_xll.BDP(K455,$L$10))</f>
        <v>1</v>
      </c>
      <c r="M455" s="63">
        <f>IF(D455 = D804,1,_xll.BDP(K455,$M$10)*L455)</f>
        <v>0.87409999999999999</v>
      </c>
      <c r="N455" s="265">
        <f t="shared" si="226"/>
        <v>0</v>
      </c>
      <c r="O455" s="133">
        <f>N455 / AA740</f>
        <v>0</v>
      </c>
      <c r="P455" s="275">
        <f>N455 / AA804</f>
        <v>0</v>
      </c>
      <c r="Q455" s="64">
        <f t="shared" si="227"/>
        <v>0</v>
      </c>
      <c r="R455" s="10">
        <f>Q455 / AA740*100</f>
        <v>0</v>
      </c>
      <c r="S455" s="10">
        <f>Q455 / AA804*100</f>
        <v>0</v>
      </c>
      <c r="T455" s="288">
        <f t="shared" si="228"/>
        <v>0</v>
      </c>
      <c r="U455" s="127">
        <f t="shared" si="229"/>
        <v>0</v>
      </c>
      <c r="V455" s="30">
        <f t="shared" si="230"/>
        <v>0.01</v>
      </c>
      <c r="W455" s="40">
        <v>0</v>
      </c>
      <c r="X455" s="40">
        <v>1</v>
      </c>
      <c r="Y455" s="119">
        <f t="shared" si="231"/>
        <v>0</v>
      </c>
      <c r="Z455" s="119">
        <f t="shared" si="232"/>
        <v>0</v>
      </c>
      <c r="AA455" s="168"/>
      <c r="AB455" s="150">
        <f>_xll.BDH(C455,$AB$10,$D$1,$D$1)</f>
        <v>85.45</v>
      </c>
      <c r="AC455" s="148">
        <f t="shared" si="233"/>
        <v>-6.75</v>
      </c>
      <c r="AD455" s="137">
        <f t="shared" si="234"/>
        <v>-7.8993563487419536</v>
      </c>
      <c r="AE455" s="136">
        <v>0</v>
      </c>
      <c r="AF455" s="138">
        <f>IF(D455 = D804,1,_xll.BDP(K455,$AF$10)*L455)</f>
        <v>0.87226000000000004</v>
      </c>
      <c r="AG455" s="160">
        <f>AC455*AE455*V455/AF455 / AI740</f>
        <v>0</v>
      </c>
      <c r="AH455" s="160">
        <f>AC455*AE455*V455/AF455 / AI804</f>
        <v>0</v>
      </c>
      <c r="AI455" s="171"/>
      <c r="AJ455" s="162"/>
      <c r="AK455" s="144"/>
    </row>
    <row r="456" spans="2:37" s="40" customFormat="1" ht="12" customHeight="1" x14ac:dyDescent="0.2">
      <c r="B456" s="45">
        <v>10197</v>
      </c>
      <c r="C456" s="116" t="s">
        <v>1189</v>
      </c>
      <c r="D456" s="40" t="str">
        <f>_xll.BDP(C456,$D$10)</f>
        <v>GBp</v>
      </c>
      <c r="E456" s="40" t="s">
        <v>1312</v>
      </c>
      <c r="F456" s="61">
        <f>_xll.BDP(C456,$F$10)</f>
        <v>43</v>
      </c>
      <c r="G456" s="61">
        <f>_xll.BDP(C456,$G$10)</f>
        <v>44.3</v>
      </c>
      <c r="H456" s="62">
        <f t="shared" si="224"/>
        <v>1.2999999999999972</v>
      </c>
      <c r="I456" s="69">
        <f t="shared" si="225"/>
        <v>3.0232558139534818</v>
      </c>
      <c r="J456" s="23">
        <v>0</v>
      </c>
      <c r="K456" s="45" t="str">
        <f>CONCATENATE(D804,D456, " Curncy")</f>
        <v>EURGBp Curncy</v>
      </c>
      <c r="L456" s="45">
        <f>IF(D456 = D804,1,_xll.BDP(K456,$L$10))</f>
        <v>1</v>
      </c>
      <c r="M456" s="63">
        <f>IF(D456 = D804,1,_xll.BDP(K456,$M$10)*L456)</f>
        <v>0.87409999999999999</v>
      </c>
      <c r="N456" s="265">
        <f t="shared" si="226"/>
        <v>0</v>
      </c>
      <c r="O456" s="133">
        <f>N456 / AA740</f>
        <v>0</v>
      </c>
      <c r="P456" s="275">
        <f>N456 / AA804</f>
        <v>0</v>
      </c>
      <c r="Q456" s="64">
        <f t="shared" si="227"/>
        <v>0</v>
      </c>
      <c r="R456" s="10">
        <f>Q456 / AA740*100</f>
        <v>0</v>
      </c>
      <c r="S456" s="10">
        <f>Q456 / AA804*100</f>
        <v>0</v>
      </c>
      <c r="T456" s="288">
        <f t="shared" si="228"/>
        <v>0</v>
      </c>
      <c r="U456" s="127">
        <f t="shared" si="229"/>
        <v>0</v>
      </c>
      <c r="V456" s="30">
        <f t="shared" si="230"/>
        <v>0.01</v>
      </c>
      <c r="W456" s="40">
        <v>0</v>
      </c>
      <c r="X456" s="40">
        <v>1</v>
      </c>
      <c r="Y456" s="119">
        <f t="shared" si="231"/>
        <v>0</v>
      </c>
      <c r="Z456" s="119">
        <f t="shared" si="232"/>
        <v>0</v>
      </c>
      <c r="AA456" s="168"/>
      <c r="AB456" s="150">
        <f>_xll.BDH(C456,$AB$10,$D$1,$D$1)</f>
        <v>29.3</v>
      </c>
      <c r="AC456" s="148">
        <f t="shared" si="233"/>
        <v>13.7</v>
      </c>
      <c r="AD456" s="137">
        <f t="shared" si="234"/>
        <v>46.757679180887365</v>
      </c>
      <c r="AE456" s="136">
        <v>0</v>
      </c>
      <c r="AF456" s="138">
        <f>IF(D456 = D804,1,_xll.BDP(K456,$AF$10)*L456)</f>
        <v>0.87226000000000004</v>
      </c>
      <c r="AG456" s="160">
        <f>AC456*AE456*V456/AF456 / AI740</f>
        <v>0</v>
      </c>
      <c r="AH456" s="160">
        <f>AC456*AE456*V456/AF456 / AI804</f>
        <v>0</v>
      </c>
      <c r="AI456" s="171"/>
      <c r="AJ456" s="162"/>
      <c r="AK456" s="144"/>
    </row>
    <row r="457" spans="2:37" s="40" customFormat="1" ht="12" customHeight="1" x14ac:dyDescent="0.2">
      <c r="B457" s="45">
        <v>6376</v>
      </c>
      <c r="C457" s="116" t="s">
        <v>1190</v>
      </c>
      <c r="D457" s="40" t="str">
        <f>_xll.BDP(C457,$D$10)</f>
        <v>GBp</v>
      </c>
      <c r="E457" s="40" t="s">
        <v>1313</v>
      </c>
      <c r="F457" s="61">
        <f>_xll.BDP(C457,$F$10)</f>
        <v>238.4</v>
      </c>
      <c r="G457" s="61">
        <f>_xll.BDP(C457,$G$10)</f>
        <v>240</v>
      </c>
      <c r="H457" s="62">
        <f t="shared" si="224"/>
        <v>1.5999999999999943</v>
      </c>
      <c r="I457" s="69">
        <f t="shared" si="225"/>
        <v>0.67114093959731302</v>
      </c>
      <c r="J457" s="23">
        <v>0</v>
      </c>
      <c r="K457" s="45" t="str">
        <f>CONCATENATE(D804,D457, " Curncy")</f>
        <v>EURGBp Curncy</v>
      </c>
      <c r="L457" s="45">
        <f>IF(D457 = D804,1,_xll.BDP(K457,$L$10))</f>
        <v>1</v>
      </c>
      <c r="M457" s="63">
        <f>IF(D457 = D804,1,_xll.BDP(K457,$M$10)*L457)</f>
        <v>0.87409999999999999</v>
      </c>
      <c r="N457" s="265">
        <f t="shared" si="226"/>
        <v>0</v>
      </c>
      <c r="O457" s="133">
        <f>N457 / AA740</f>
        <v>0</v>
      </c>
      <c r="P457" s="275">
        <f>N457 / AA804</f>
        <v>0</v>
      </c>
      <c r="Q457" s="64">
        <f t="shared" si="227"/>
        <v>0</v>
      </c>
      <c r="R457" s="10">
        <f>Q457 / AA740*100</f>
        <v>0</v>
      </c>
      <c r="S457" s="10">
        <f>Q457 / AA804*100</f>
        <v>0</v>
      </c>
      <c r="T457" s="288">
        <f t="shared" si="228"/>
        <v>0</v>
      </c>
      <c r="U457" s="127">
        <f t="shared" si="229"/>
        <v>0</v>
      </c>
      <c r="V457" s="30">
        <f t="shared" si="230"/>
        <v>0.01</v>
      </c>
      <c r="W457" s="40">
        <v>0</v>
      </c>
      <c r="X457" s="40">
        <v>1</v>
      </c>
      <c r="Y457" s="119">
        <f t="shared" si="231"/>
        <v>0</v>
      </c>
      <c r="Z457" s="119">
        <f t="shared" si="232"/>
        <v>0</v>
      </c>
      <c r="AA457" s="168"/>
      <c r="AB457" s="150">
        <f>_xll.BDH(C457,$AB$10,$D$1,$D$1)</f>
        <v>258.3</v>
      </c>
      <c r="AC457" s="148">
        <f t="shared" si="233"/>
        <v>-19.900000000000006</v>
      </c>
      <c r="AD457" s="137">
        <f t="shared" si="234"/>
        <v>-7.7042198993418518</v>
      </c>
      <c r="AE457" s="136">
        <v>0</v>
      </c>
      <c r="AF457" s="138">
        <f>IF(D457 = D804,1,_xll.BDP(K457,$AF$10)*L457)</f>
        <v>0.87226000000000004</v>
      </c>
      <c r="AG457" s="160">
        <f>AC457*AE457*V457/AF457 / AI740</f>
        <v>0</v>
      </c>
      <c r="AH457" s="160">
        <f>AC457*AE457*V457/AF457 / AI804</f>
        <v>0</v>
      </c>
      <c r="AI457" s="171"/>
      <c r="AJ457" s="162"/>
      <c r="AK457" s="144"/>
    </row>
    <row r="458" spans="2:37" s="40" customFormat="1" ht="12" customHeight="1" x14ac:dyDescent="0.2">
      <c r="B458" s="45">
        <v>6437</v>
      </c>
      <c r="C458" s="116" t="s">
        <v>1191</v>
      </c>
      <c r="D458" s="40" t="str">
        <f>_xll.BDP(C458,$D$10)</f>
        <v>GBp</v>
      </c>
      <c r="E458" s="40" t="s">
        <v>1314</v>
      </c>
      <c r="F458" s="61">
        <f>_xll.BDP(C458,$F$10)</f>
        <v>430</v>
      </c>
      <c r="G458" s="61">
        <f>_xll.BDP(C458,$G$10)</f>
        <v>429</v>
      </c>
      <c r="H458" s="62">
        <f t="shared" si="224"/>
        <v>-1</v>
      </c>
      <c r="I458" s="69">
        <f t="shared" si="225"/>
        <v>-0.23255813953488372</v>
      </c>
      <c r="J458" s="23">
        <v>0</v>
      </c>
      <c r="K458" s="45" t="str">
        <f>CONCATENATE(D804,D458, " Curncy")</f>
        <v>EURGBp Curncy</v>
      </c>
      <c r="L458" s="45">
        <f>IF(D458 = D804,1,_xll.BDP(K458,$L$10))</f>
        <v>1</v>
      </c>
      <c r="M458" s="63">
        <f>IF(D458 = D804,1,_xll.BDP(K458,$M$10)*L458)</f>
        <v>0.87409999999999999</v>
      </c>
      <c r="N458" s="265">
        <f t="shared" si="226"/>
        <v>0</v>
      </c>
      <c r="O458" s="133">
        <f>N458 / AA740</f>
        <v>0</v>
      </c>
      <c r="P458" s="275">
        <f>N458 / AA804</f>
        <v>0</v>
      </c>
      <c r="Q458" s="64">
        <f t="shared" si="227"/>
        <v>0</v>
      </c>
      <c r="R458" s="10">
        <f>Q458 / AA740*100</f>
        <v>0</v>
      </c>
      <c r="S458" s="10">
        <f>Q458 / AA804*100</f>
        <v>0</v>
      </c>
      <c r="T458" s="288">
        <f t="shared" si="228"/>
        <v>0</v>
      </c>
      <c r="U458" s="127">
        <f t="shared" si="229"/>
        <v>0</v>
      </c>
      <c r="V458" s="30">
        <f t="shared" si="230"/>
        <v>0.01</v>
      </c>
      <c r="W458" s="40">
        <v>0</v>
      </c>
      <c r="X458" s="40">
        <v>1</v>
      </c>
      <c r="Y458" s="119">
        <f t="shared" si="231"/>
        <v>0</v>
      </c>
      <c r="Z458" s="119">
        <f t="shared" si="232"/>
        <v>0</v>
      </c>
      <c r="AA458" s="168"/>
      <c r="AB458" s="150">
        <f>_xll.BDH(C458,$AB$10,$D$1,$D$1)</f>
        <v>421.4</v>
      </c>
      <c r="AC458" s="148">
        <f t="shared" si="233"/>
        <v>8.6000000000000227</v>
      </c>
      <c r="AD458" s="137">
        <f t="shared" si="234"/>
        <v>2.0408163265306176</v>
      </c>
      <c r="AE458" s="136">
        <v>0</v>
      </c>
      <c r="AF458" s="138">
        <f>IF(D458 = D804,1,_xll.BDP(K458,$AF$10)*L458)</f>
        <v>0.87226000000000004</v>
      </c>
      <c r="AG458" s="160">
        <f>AC458*AE458*V458/AF458 / AI740</f>
        <v>0</v>
      </c>
      <c r="AH458" s="160">
        <f>AC458*AE458*V458/AF458 / AI804</f>
        <v>0</v>
      </c>
      <c r="AI458" s="171"/>
      <c r="AJ458" s="162"/>
      <c r="AK458" s="144"/>
    </row>
    <row r="459" spans="2:37" s="40" customFormat="1" ht="12" customHeight="1" x14ac:dyDescent="0.2">
      <c r="B459" s="45">
        <v>3421</v>
      </c>
      <c r="C459" s="116" t="s">
        <v>1192</v>
      </c>
      <c r="D459" s="40" t="str">
        <f>_xll.BDP(C459,$D$10)</f>
        <v>GBp</v>
      </c>
      <c r="E459" s="40" t="s">
        <v>1315</v>
      </c>
      <c r="F459" s="61">
        <f>_xll.BDP(C459,$F$10)</f>
        <v>1273.8</v>
      </c>
      <c r="G459" s="61">
        <f>_xll.BDP(C459,$G$10)</f>
        <v>1315.6</v>
      </c>
      <c r="H459" s="62">
        <f t="shared" si="224"/>
        <v>41.799999999999955</v>
      </c>
      <c r="I459" s="69">
        <f t="shared" si="225"/>
        <v>3.2815198618307395</v>
      </c>
      <c r="J459" s="23">
        <v>0</v>
      </c>
      <c r="K459" s="45" t="str">
        <f>CONCATENATE(D804,D459, " Curncy")</f>
        <v>EURGBp Curncy</v>
      </c>
      <c r="L459" s="45">
        <f>IF(D459 = D804,1,_xll.BDP(K459,$L$10))</f>
        <v>1</v>
      </c>
      <c r="M459" s="63">
        <f>IF(D459 = D804,1,_xll.BDP(K459,$M$10)*L459)</f>
        <v>0.87409999999999999</v>
      </c>
      <c r="N459" s="265">
        <f t="shared" si="226"/>
        <v>0</v>
      </c>
      <c r="O459" s="133">
        <f>N459 / AA740</f>
        <v>0</v>
      </c>
      <c r="P459" s="275">
        <f>N459 / AA804</f>
        <v>0</v>
      </c>
      <c r="Q459" s="64">
        <f t="shared" si="227"/>
        <v>0</v>
      </c>
      <c r="R459" s="10">
        <f>Q459 / AA740*100</f>
        <v>0</v>
      </c>
      <c r="S459" s="10">
        <f>Q459 / AA804*100</f>
        <v>0</v>
      </c>
      <c r="T459" s="288">
        <f t="shared" si="228"/>
        <v>0</v>
      </c>
      <c r="U459" s="127">
        <f t="shared" si="229"/>
        <v>0</v>
      </c>
      <c r="V459" s="30">
        <f t="shared" si="230"/>
        <v>0.01</v>
      </c>
      <c r="W459" s="40">
        <v>0</v>
      </c>
      <c r="X459" s="40">
        <v>1</v>
      </c>
      <c r="Y459" s="119">
        <f t="shared" si="231"/>
        <v>0</v>
      </c>
      <c r="Z459" s="119">
        <f t="shared" si="232"/>
        <v>0</v>
      </c>
      <c r="AA459" s="168"/>
      <c r="AB459" s="150">
        <f>_xll.BDH(C459,$AB$10,$D$1,$D$1)</f>
        <v>1346.8</v>
      </c>
      <c r="AC459" s="148">
        <f t="shared" si="233"/>
        <v>-73</v>
      </c>
      <c r="AD459" s="137">
        <f t="shared" si="234"/>
        <v>-5.4202554202554198</v>
      </c>
      <c r="AE459" s="136">
        <v>0</v>
      </c>
      <c r="AF459" s="138">
        <f>IF(D459 = D804,1,_xll.BDP(K459,$AF$10)*L459)</f>
        <v>0.87226000000000004</v>
      </c>
      <c r="AG459" s="160">
        <f>AC459*AE459*V459/AF459 / AI740</f>
        <v>0</v>
      </c>
      <c r="AH459" s="160">
        <f>AC459*AE459*V459/AF459 / AI804</f>
        <v>0</v>
      </c>
      <c r="AI459" s="171"/>
      <c r="AJ459" s="162"/>
      <c r="AK459" s="144"/>
    </row>
    <row r="460" spans="2:37" s="40" customFormat="1" ht="12" customHeight="1" x14ac:dyDescent="0.2">
      <c r="B460" s="45">
        <v>8620</v>
      </c>
      <c r="C460" s="116" t="s">
        <v>1193</v>
      </c>
      <c r="D460" s="40" t="str">
        <f>_xll.BDP(C460,$D$10)</f>
        <v>GBp</v>
      </c>
      <c r="E460" s="40" t="s">
        <v>1316</v>
      </c>
      <c r="F460" s="61">
        <f>_xll.BDP(C460,$F$10)</f>
        <v>359.2</v>
      </c>
      <c r="G460" s="61">
        <f>_xll.BDP(C460,$G$10)</f>
        <v>358.5</v>
      </c>
      <c r="H460" s="62">
        <f t="shared" si="224"/>
        <v>-0.69999999999998863</v>
      </c>
      <c r="I460" s="69">
        <f t="shared" si="225"/>
        <v>-0.19487750556792557</v>
      </c>
      <c r="J460" s="23">
        <v>0</v>
      </c>
      <c r="K460" s="45" t="str">
        <f>CONCATENATE(D804,D460, " Curncy")</f>
        <v>EURGBp Curncy</v>
      </c>
      <c r="L460" s="45">
        <f>IF(D460 = D804,1,_xll.BDP(K460,$L$10))</f>
        <v>1</v>
      </c>
      <c r="M460" s="63">
        <f>IF(D460 = D804,1,_xll.BDP(K460,$M$10)*L460)</f>
        <v>0.87409999999999999</v>
      </c>
      <c r="N460" s="265">
        <f t="shared" si="226"/>
        <v>0</v>
      </c>
      <c r="O460" s="133">
        <f>N460 / AA740</f>
        <v>0</v>
      </c>
      <c r="P460" s="275">
        <f>N460 / AA804</f>
        <v>0</v>
      </c>
      <c r="Q460" s="64">
        <f t="shared" si="227"/>
        <v>0</v>
      </c>
      <c r="R460" s="10">
        <f>Q460 / AA740*100</f>
        <v>0</v>
      </c>
      <c r="S460" s="10">
        <f>Q460 / AA804*100</f>
        <v>0</v>
      </c>
      <c r="T460" s="288">
        <f t="shared" si="228"/>
        <v>0</v>
      </c>
      <c r="U460" s="127">
        <f t="shared" si="229"/>
        <v>0</v>
      </c>
      <c r="V460" s="30">
        <f t="shared" si="230"/>
        <v>0.01</v>
      </c>
      <c r="W460" s="40">
        <v>0</v>
      </c>
      <c r="X460" s="40">
        <v>1</v>
      </c>
      <c r="Y460" s="119">
        <f t="shared" si="231"/>
        <v>0</v>
      </c>
      <c r="Z460" s="119">
        <f t="shared" si="232"/>
        <v>0</v>
      </c>
      <c r="AA460" s="168"/>
      <c r="AB460" s="150">
        <f>_xll.BDH(C460,$AB$10,$D$1,$D$1)</f>
        <v>363.3</v>
      </c>
      <c r="AC460" s="148">
        <f t="shared" si="233"/>
        <v>-4.1000000000000227</v>
      </c>
      <c r="AD460" s="137">
        <f t="shared" si="234"/>
        <v>-1.1285439031103832</v>
      </c>
      <c r="AE460" s="136">
        <v>0</v>
      </c>
      <c r="AF460" s="138">
        <f>IF(D460 = D804,1,_xll.BDP(K460,$AF$10)*L460)</f>
        <v>0.87226000000000004</v>
      </c>
      <c r="AG460" s="160">
        <f>AC460*AE460*V460/AF460 / AI740</f>
        <v>0</v>
      </c>
      <c r="AH460" s="160">
        <f>AC460*AE460*V460/AF460 / AI804</f>
        <v>0</v>
      </c>
      <c r="AI460" s="171"/>
      <c r="AJ460" s="162"/>
      <c r="AK460" s="144"/>
    </row>
    <row r="461" spans="2:37" s="40" customFormat="1" ht="12" customHeight="1" x14ac:dyDescent="0.2">
      <c r="B461" s="45">
        <v>6295</v>
      </c>
      <c r="C461" s="116" t="s">
        <v>1194</v>
      </c>
      <c r="D461" s="40" t="str">
        <f>_xll.BDP(C461,$D$10)</f>
        <v>USD</v>
      </c>
      <c r="E461" s="40" t="s">
        <v>1317</v>
      </c>
      <c r="F461" s="61">
        <f>_xll.BDP(C461,$F$10)</f>
        <v>125.36</v>
      </c>
      <c r="G461" s="61">
        <f>_xll.BDP(C461,$G$10)</f>
        <v>127.39</v>
      </c>
      <c r="H461" s="62">
        <f t="shared" ref="H461:H492" si="235">IF(OR(G461="#N/A N/A",F461="#N/A N/A"),0,  G461 - F461)</f>
        <v>2.0300000000000011</v>
      </c>
      <c r="I461" s="69">
        <f t="shared" ref="I461:I492" si="236">IF(OR(F461=0,F461="#N/A N/A"),0,H461 / F461*100)</f>
        <v>1.6193363114231023</v>
      </c>
      <c r="J461" s="23">
        <v>0</v>
      </c>
      <c r="K461" s="45" t="str">
        <f>CONCATENATE(D804,D461, " Curncy")</f>
        <v>EURUSD Curncy</v>
      </c>
      <c r="L461" s="45">
        <f>IF(D461 = D804,1,_xll.BDP(K461,$L$10))</f>
        <v>1</v>
      </c>
      <c r="M461" s="63">
        <f>IF(D461 = D804,1,_xll.BDP(K461,$M$10)*L461)</f>
        <v>1.236</v>
      </c>
      <c r="N461" s="265">
        <f t="shared" ref="N461:N492" si="237">H461*J461*V461/M461</f>
        <v>0</v>
      </c>
      <c r="O461" s="133">
        <f>N461 / AA740</f>
        <v>0</v>
      </c>
      <c r="P461" s="275">
        <f>N461 / AA804</f>
        <v>0</v>
      </c>
      <c r="Q461" s="64">
        <f t="shared" ref="Q461:Q492" si="238">G461*J461*V461/M461</f>
        <v>0</v>
      </c>
      <c r="R461" s="10">
        <f>Q461 / AA740*100</f>
        <v>0</v>
      </c>
      <c r="S461" s="10">
        <f>Q461 / AA804*100</f>
        <v>0</v>
      </c>
      <c r="T461" s="288">
        <f t="shared" ref="T461:T492" si="239">IF(R461&lt;0,R461,0)</f>
        <v>0</v>
      </c>
      <c r="U461" s="127">
        <f t="shared" ref="U461:U492" si="240">IF(R461&gt;0,R461,0)</f>
        <v>0</v>
      </c>
      <c r="V461" s="30">
        <f t="shared" ref="V461:V492" si="241">IF(EXACT(D461,UPPER(D461)),1,0.01)/X461</f>
        <v>1</v>
      </c>
      <c r="W461" s="40">
        <v>0</v>
      </c>
      <c r="X461" s="40">
        <v>1</v>
      </c>
      <c r="Y461" s="119">
        <f t="shared" ref="Y461:Y492" si="242">IF(AND(R461&lt;0,O461&gt;0),O461,0)</f>
        <v>0</v>
      </c>
      <c r="Z461" s="119">
        <f t="shared" ref="Z461:Z492" si="243">IF(AND(R461&gt;0,O461&gt;0),O461,0)</f>
        <v>0</v>
      </c>
      <c r="AA461" s="168"/>
      <c r="AB461" s="150">
        <f>_xll.BDH(C461,$AB$10,$D$1,$D$1)</f>
        <v>124.83499999999999</v>
      </c>
      <c r="AC461" s="148">
        <f t="shared" ref="AC461:AC492" si="244">IF(OR(F461="#N/A N/A",AB461="#N/A N/A"),0,  F461 - AB461)</f>
        <v>0.52500000000000568</v>
      </c>
      <c r="AD461" s="137">
        <f t="shared" ref="AD461:AD492" si="245">IF(OR(AB461=0,AB461="#N/A N/A"),0,AC461 / AB461*100)</f>
        <v>0.4205551327752679</v>
      </c>
      <c r="AE461" s="136">
        <v>0</v>
      </c>
      <c r="AF461" s="138">
        <f>IF(D461 = D804,1,_xll.BDP(K461,$AF$10)*L461)</f>
        <v>1.2302999999999999</v>
      </c>
      <c r="AG461" s="160">
        <f>AC461*AE461*V461/AF461 / AI740</f>
        <v>0</v>
      </c>
      <c r="AH461" s="160">
        <f>AC461*AE461*V461/AF461 / AI804</f>
        <v>0</v>
      </c>
      <c r="AI461" s="171"/>
      <c r="AJ461" s="162"/>
      <c r="AK461" s="144"/>
    </row>
    <row r="462" spans="2:37" s="40" customFormat="1" x14ac:dyDescent="0.2">
      <c r="B462" s="45">
        <v>10555</v>
      </c>
      <c r="C462" s="116" t="s">
        <v>117</v>
      </c>
      <c r="D462" s="40" t="str">
        <f>_xll.BDP(C462,$D$10)</f>
        <v>GBp</v>
      </c>
      <c r="E462" s="40" t="s">
        <v>524</v>
      </c>
      <c r="F462" s="61">
        <f>_xll.BDP(C462,$F$10)</f>
        <v>128.15</v>
      </c>
      <c r="G462" s="61">
        <f>_xll.BDP(C462,$G$10)</f>
        <v>130.9</v>
      </c>
      <c r="H462" s="62">
        <f t="shared" si="235"/>
        <v>2.75</v>
      </c>
      <c r="I462" s="69">
        <f t="shared" si="236"/>
        <v>2.1459227467811157</v>
      </c>
      <c r="J462" s="23">
        <v>0</v>
      </c>
      <c r="K462" s="45" t="str">
        <f>CONCATENATE(D804,D462, " Curncy")</f>
        <v>EURGBp Curncy</v>
      </c>
      <c r="L462" s="45">
        <f>IF(D462 = D804,1,_xll.BDP(K462,$L$10))</f>
        <v>1</v>
      </c>
      <c r="M462" s="63">
        <f>IF(D462 = D804,1,_xll.BDP(K462,$M$10)*L462)</f>
        <v>0.87409999999999999</v>
      </c>
      <c r="N462" s="265">
        <f t="shared" si="237"/>
        <v>0</v>
      </c>
      <c r="O462" s="133">
        <f>N462 / AA740</f>
        <v>0</v>
      </c>
      <c r="P462" s="275">
        <f>N462 / AA804</f>
        <v>0</v>
      </c>
      <c r="Q462" s="64">
        <f t="shared" si="238"/>
        <v>0</v>
      </c>
      <c r="R462" s="10">
        <f>Q462 / AA740*100</f>
        <v>0</v>
      </c>
      <c r="S462" s="10">
        <f>Q462 / AA804*100</f>
        <v>0</v>
      </c>
      <c r="T462" s="288">
        <f t="shared" si="239"/>
        <v>0</v>
      </c>
      <c r="U462" s="127">
        <f t="shared" si="240"/>
        <v>0</v>
      </c>
      <c r="V462" s="30">
        <f t="shared" si="241"/>
        <v>0.01</v>
      </c>
      <c r="W462" s="40">
        <v>0</v>
      </c>
      <c r="X462" s="40">
        <v>1</v>
      </c>
      <c r="Y462" s="119">
        <f t="shared" si="242"/>
        <v>0</v>
      </c>
      <c r="Z462" s="119">
        <f t="shared" si="243"/>
        <v>0</v>
      </c>
      <c r="AA462" s="168"/>
      <c r="AB462" s="150">
        <f>_xll.BDH(C462,$AB$10,$D$1,$D$1)</f>
        <v>184.95</v>
      </c>
      <c r="AC462" s="148">
        <f t="shared" si="244"/>
        <v>-56.799999999999983</v>
      </c>
      <c r="AD462" s="137">
        <f t="shared" si="245"/>
        <v>-30.71100297377669</v>
      </c>
      <c r="AE462" s="136">
        <v>0</v>
      </c>
      <c r="AF462" s="138">
        <f>IF(D462 = D804,1,_xll.BDP(K462,$AF$10)*L462)</f>
        <v>0.87226000000000004</v>
      </c>
      <c r="AG462" s="160">
        <f>AC462*AE462*V462/AF462 / AI740</f>
        <v>0</v>
      </c>
      <c r="AH462" s="160">
        <f>AC462*AE462*V462/AF462 / AI804</f>
        <v>0</v>
      </c>
      <c r="AI462" s="171"/>
      <c r="AJ462" s="162"/>
      <c r="AK462" s="144"/>
    </row>
    <row r="463" spans="2:37" s="40" customFormat="1" ht="12" customHeight="1" x14ac:dyDescent="0.2">
      <c r="B463" s="45">
        <v>3427</v>
      </c>
      <c r="C463" s="116" t="s">
        <v>1195</v>
      </c>
      <c r="D463" s="40" t="str">
        <f>_xll.BDP(C463,$D$10)</f>
        <v>GBp</v>
      </c>
      <c r="E463" s="40" t="s">
        <v>1318</v>
      </c>
      <c r="F463" s="61">
        <f>_xll.BDP(C463,$F$10)</f>
        <v>335.5</v>
      </c>
      <c r="G463" s="61">
        <f>_xll.BDP(C463,$G$10)</f>
        <v>335</v>
      </c>
      <c r="H463" s="62">
        <f t="shared" si="235"/>
        <v>-0.5</v>
      </c>
      <c r="I463" s="69">
        <f t="shared" si="236"/>
        <v>-0.14903129657228018</v>
      </c>
      <c r="J463" s="23">
        <v>0</v>
      </c>
      <c r="K463" s="45" t="str">
        <f>CONCATENATE(D804,D463, " Curncy")</f>
        <v>EURGBp Curncy</v>
      </c>
      <c r="L463" s="45">
        <f>IF(D463 = D804,1,_xll.BDP(K463,$L$10))</f>
        <v>1</v>
      </c>
      <c r="M463" s="63">
        <f>IF(D463 = D804,1,_xll.BDP(K463,$M$10)*L463)</f>
        <v>0.87409999999999999</v>
      </c>
      <c r="N463" s="265">
        <f t="shared" si="237"/>
        <v>0</v>
      </c>
      <c r="O463" s="133">
        <f>N463 / AA740</f>
        <v>0</v>
      </c>
      <c r="P463" s="275">
        <f>N463 / AA804</f>
        <v>0</v>
      </c>
      <c r="Q463" s="64">
        <f t="shared" si="238"/>
        <v>0</v>
      </c>
      <c r="R463" s="10">
        <f>Q463 / AA740*100</f>
        <v>0</v>
      </c>
      <c r="S463" s="10">
        <f>Q463 / AA804*100</f>
        <v>0</v>
      </c>
      <c r="T463" s="288">
        <f t="shared" si="239"/>
        <v>0</v>
      </c>
      <c r="U463" s="127">
        <f t="shared" si="240"/>
        <v>0</v>
      </c>
      <c r="V463" s="30">
        <f t="shared" si="241"/>
        <v>0.01</v>
      </c>
      <c r="W463" s="40">
        <v>0</v>
      </c>
      <c r="X463" s="40">
        <v>1</v>
      </c>
      <c r="Y463" s="119">
        <f t="shared" si="242"/>
        <v>0</v>
      </c>
      <c r="Z463" s="119">
        <f t="shared" si="243"/>
        <v>0</v>
      </c>
      <c r="AA463" s="168"/>
      <c r="AB463" s="150">
        <f>_xll.BDH(C463,$AB$10,$D$1,$D$1)</f>
        <v>339.5</v>
      </c>
      <c r="AC463" s="148">
        <f t="shared" si="244"/>
        <v>-4</v>
      </c>
      <c r="AD463" s="137">
        <f t="shared" si="245"/>
        <v>-1.1782032400589102</v>
      </c>
      <c r="AE463" s="136">
        <v>0</v>
      </c>
      <c r="AF463" s="138">
        <f>IF(D463 = D804,1,_xll.BDP(K463,$AF$10)*L463)</f>
        <v>0.87226000000000004</v>
      </c>
      <c r="AG463" s="160">
        <f>AC463*AE463*V463/AF463 / AI740</f>
        <v>0</v>
      </c>
      <c r="AH463" s="160">
        <f>AC463*AE463*V463/AF463 / AI804</f>
        <v>0</v>
      </c>
      <c r="AI463" s="171"/>
      <c r="AJ463" s="162"/>
      <c r="AK463" s="144"/>
    </row>
    <row r="464" spans="2:37" s="40" customFormat="1" ht="12" customHeight="1" x14ac:dyDescent="0.2">
      <c r="B464" s="45">
        <v>12320</v>
      </c>
      <c r="C464" s="116" t="s">
        <v>1196</v>
      </c>
      <c r="D464" s="40" t="str">
        <f>_xll.BDP(C464,$D$10)</f>
        <v>GBp</v>
      </c>
      <c r="E464" s="40" t="s">
        <v>1319</v>
      </c>
      <c r="F464" s="61">
        <f>_xll.BDP(C464,$F$10)</f>
        <v>187.7</v>
      </c>
      <c r="G464" s="61">
        <f>_xll.BDP(C464,$G$10)</f>
        <v>186.6</v>
      </c>
      <c r="H464" s="62">
        <f t="shared" si="235"/>
        <v>-1.0999999999999943</v>
      </c>
      <c r="I464" s="69">
        <f t="shared" si="236"/>
        <v>-0.58604155567394478</v>
      </c>
      <c r="J464" s="23">
        <v>0</v>
      </c>
      <c r="K464" s="45" t="str">
        <f>CONCATENATE(D804,D464, " Curncy")</f>
        <v>EURGBp Curncy</v>
      </c>
      <c r="L464" s="45">
        <f>IF(D464 = D804,1,_xll.BDP(K464,$L$10))</f>
        <v>1</v>
      </c>
      <c r="M464" s="63">
        <f>IF(D464 = D804,1,_xll.BDP(K464,$M$10)*L464)</f>
        <v>0.87409999999999999</v>
      </c>
      <c r="N464" s="265">
        <f t="shared" si="237"/>
        <v>0</v>
      </c>
      <c r="O464" s="133">
        <f>N464 / AA740</f>
        <v>0</v>
      </c>
      <c r="P464" s="275">
        <f>N464 / AA804</f>
        <v>0</v>
      </c>
      <c r="Q464" s="64">
        <f t="shared" si="238"/>
        <v>0</v>
      </c>
      <c r="R464" s="10">
        <f>Q464 / AA740*100</f>
        <v>0</v>
      </c>
      <c r="S464" s="10">
        <f>Q464 / AA804*100</f>
        <v>0</v>
      </c>
      <c r="T464" s="288">
        <f t="shared" si="239"/>
        <v>0</v>
      </c>
      <c r="U464" s="127">
        <f t="shared" si="240"/>
        <v>0</v>
      </c>
      <c r="V464" s="30">
        <f t="shared" si="241"/>
        <v>0.01</v>
      </c>
      <c r="W464" s="40">
        <v>0</v>
      </c>
      <c r="X464" s="40">
        <v>1</v>
      </c>
      <c r="Y464" s="119">
        <f t="shared" si="242"/>
        <v>0</v>
      </c>
      <c r="Z464" s="119">
        <f t="shared" si="243"/>
        <v>0</v>
      </c>
      <c r="AA464" s="168"/>
      <c r="AB464" s="150">
        <f>_xll.BDH(C464,$AB$10,$D$1,$D$1)</f>
        <v>191.7</v>
      </c>
      <c r="AC464" s="148">
        <f t="shared" si="244"/>
        <v>-4</v>
      </c>
      <c r="AD464" s="137">
        <f t="shared" si="245"/>
        <v>-2.0865936358894106</v>
      </c>
      <c r="AE464" s="136">
        <v>0</v>
      </c>
      <c r="AF464" s="138">
        <f>IF(D464 = D804,1,_xll.BDP(K464,$AF$10)*L464)</f>
        <v>0.87226000000000004</v>
      </c>
      <c r="AG464" s="160">
        <f>AC464*AE464*V464/AF464 / AI740</f>
        <v>0</v>
      </c>
      <c r="AH464" s="160">
        <f>AC464*AE464*V464/AF464 / AI804</f>
        <v>0</v>
      </c>
      <c r="AI464" s="171"/>
      <c r="AJ464" s="162"/>
      <c r="AK464" s="144"/>
    </row>
    <row r="465" spans="2:37" s="40" customFormat="1" x14ac:dyDescent="0.2">
      <c r="B465" s="45">
        <v>234</v>
      </c>
      <c r="D465" s="40" t="s">
        <v>86</v>
      </c>
      <c r="E465" s="40" t="s">
        <v>116</v>
      </c>
      <c r="F465" s="61">
        <v>19.899999999999999</v>
      </c>
      <c r="G465" s="61">
        <v>19.899999999999999</v>
      </c>
      <c r="H465" s="62">
        <f t="shared" si="235"/>
        <v>0</v>
      </c>
      <c r="I465" s="69">
        <f t="shared" si="236"/>
        <v>0</v>
      </c>
      <c r="J465" s="23">
        <v>88846</v>
      </c>
      <c r="K465" s="45" t="str">
        <f>CONCATENATE(D804,D465, " Curncy")</f>
        <v>EURGBP Curncy</v>
      </c>
      <c r="L465" s="45">
        <f>IF(D465 = D804,1,_xll.BDP(K465,$L$10))</f>
        <v>1</v>
      </c>
      <c r="M465" s="63">
        <f>IF(D465 = D804,1,_xll.BDP(K465,$M$10)*L465)</f>
        <v>0.87409999999999999</v>
      </c>
      <c r="N465" s="265">
        <f t="shared" si="237"/>
        <v>0</v>
      </c>
      <c r="O465" s="133">
        <f>N465 / AA740</f>
        <v>0</v>
      </c>
      <c r="P465" s="275">
        <f>N465 / AA804</f>
        <v>0</v>
      </c>
      <c r="Q465" s="64">
        <f t="shared" si="238"/>
        <v>2022692.3692941309</v>
      </c>
      <c r="R465" s="10">
        <f>Q465 / AA740*100</f>
        <v>1.306190446306194</v>
      </c>
      <c r="S465" s="10">
        <f>Q465 / AA804*100</f>
        <v>1.2020601590482265</v>
      </c>
      <c r="T465" s="288">
        <f t="shared" si="239"/>
        <v>0</v>
      </c>
      <c r="U465" s="127">
        <f t="shared" si="240"/>
        <v>1.306190446306194</v>
      </c>
      <c r="V465" s="30">
        <f t="shared" si="241"/>
        <v>1</v>
      </c>
      <c r="W465" s="40">
        <v>1</v>
      </c>
      <c r="X465" s="40">
        <v>1</v>
      </c>
      <c r="Y465" s="119">
        <f t="shared" si="242"/>
        <v>0</v>
      </c>
      <c r="Z465" s="119">
        <f t="shared" si="243"/>
        <v>0</v>
      </c>
      <c r="AA465" s="168"/>
      <c r="AB465" s="150">
        <v>19.899999999999999</v>
      </c>
      <c r="AC465" s="148">
        <f t="shared" si="244"/>
        <v>0</v>
      </c>
      <c r="AD465" s="137">
        <f t="shared" si="245"/>
        <v>0</v>
      </c>
      <c r="AE465" s="136">
        <v>88846</v>
      </c>
      <c r="AF465" s="138">
        <f>IF(D465 = D804,1,_xll.BDP(K465,$AF$10)*L465)</f>
        <v>0.87226000000000004</v>
      </c>
      <c r="AG465" s="160">
        <f>AC465*AE465*V465/AF465 / AI740</f>
        <v>0</v>
      </c>
      <c r="AH465" s="160">
        <f>AC465*AE465*V465/AF465 / AI804</f>
        <v>0</v>
      </c>
      <c r="AI465" s="171"/>
      <c r="AJ465" s="162"/>
      <c r="AK465" s="144"/>
    </row>
    <row r="466" spans="2:37" s="40" customFormat="1" ht="12" customHeight="1" x14ac:dyDescent="0.2">
      <c r="B466" s="45">
        <v>3522</v>
      </c>
      <c r="C466" s="40" t="s">
        <v>1197</v>
      </c>
      <c r="D466" s="40" t="str">
        <f>_xll.BDP(C466,$D$10)</f>
        <v>GBp</v>
      </c>
      <c r="E466" s="40" t="s">
        <v>1320</v>
      </c>
      <c r="F466" s="61">
        <f>_xll.BDP(C466,$F$10)</f>
        <v>1453</v>
      </c>
      <c r="G466" s="61">
        <f>_xll.BDP(C466,$G$10)</f>
        <v>1449</v>
      </c>
      <c r="H466" s="62">
        <f t="shared" si="235"/>
        <v>-4</v>
      </c>
      <c r="I466" s="69">
        <f t="shared" si="236"/>
        <v>-0.27529249827942187</v>
      </c>
      <c r="J466" s="23">
        <v>0</v>
      </c>
      <c r="K466" s="45" t="str">
        <f>CONCATENATE(D804,D466, " Curncy")</f>
        <v>EURGBp Curncy</v>
      </c>
      <c r="L466" s="45">
        <f>IF(D466 = D804,1,_xll.BDP(K466,$L$10))</f>
        <v>1</v>
      </c>
      <c r="M466" s="63">
        <f>IF(D466 = D804,1,_xll.BDP(K466,$M$10)*L466)</f>
        <v>0.87409999999999999</v>
      </c>
      <c r="N466" s="265">
        <f t="shared" si="237"/>
        <v>0</v>
      </c>
      <c r="O466" s="133">
        <f>N466 / AA740</f>
        <v>0</v>
      </c>
      <c r="P466" s="275">
        <f>N466 / AA804</f>
        <v>0</v>
      </c>
      <c r="Q466" s="64">
        <f t="shared" si="238"/>
        <v>0</v>
      </c>
      <c r="R466" s="10">
        <f>Q466 / AA740*100</f>
        <v>0</v>
      </c>
      <c r="S466" s="10">
        <f>Q466 / AA804*100</f>
        <v>0</v>
      </c>
      <c r="T466" s="288">
        <f t="shared" si="239"/>
        <v>0</v>
      </c>
      <c r="U466" s="127">
        <f t="shared" si="240"/>
        <v>0</v>
      </c>
      <c r="V466" s="30">
        <f t="shared" si="241"/>
        <v>0.01</v>
      </c>
      <c r="W466" s="40">
        <v>0</v>
      </c>
      <c r="X466" s="40">
        <v>1</v>
      </c>
      <c r="Y466" s="119">
        <f t="shared" si="242"/>
        <v>0</v>
      </c>
      <c r="Z466" s="119">
        <f t="shared" si="243"/>
        <v>0</v>
      </c>
      <c r="AA466" s="168"/>
      <c r="AB466" s="150">
        <f>_xll.BDH(C466,$AB$10,$D$1,$D$1)</f>
        <v>1475</v>
      </c>
      <c r="AC466" s="148">
        <f t="shared" si="244"/>
        <v>-22</v>
      </c>
      <c r="AD466" s="137">
        <f t="shared" si="245"/>
        <v>-1.4915254237288136</v>
      </c>
      <c r="AE466" s="136">
        <v>0</v>
      </c>
      <c r="AF466" s="138">
        <f>IF(D466 = D804,1,_xll.BDP(K466,$AF$10)*L466)</f>
        <v>0.87226000000000004</v>
      </c>
      <c r="AG466" s="160">
        <f>AC466*AE466*V466/AF466 / AI740</f>
        <v>0</v>
      </c>
      <c r="AH466" s="160">
        <f>AC466*AE466*V466/AF466 / AI804</f>
        <v>0</v>
      </c>
      <c r="AI466" s="171"/>
      <c r="AJ466" s="162"/>
      <c r="AK466" s="144"/>
    </row>
    <row r="467" spans="2:37" s="40" customFormat="1" x14ac:dyDescent="0.2">
      <c r="B467" s="45">
        <v>3574</v>
      </c>
      <c r="C467" s="116" t="s">
        <v>115</v>
      </c>
      <c r="D467" s="40" t="str">
        <f>_xll.BDP(C467,$D$10)</f>
        <v>GBp</v>
      </c>
      <c r="E467" s="40" t="s">
        <v>501</v>
      </c>
      <c r="F467" s="61">
        <f>_xll.BDP(C467,$F$10)</f>
        <v>456.1</v>
      </c>
      <c r="G467" s="61">
        <f>_xll.BDP(C467,$G$10)</f>
        <v>457</v>
      </c>
      <c r="H467" s="62">
        <f t="shared" si="235"/>
        <v>0.89999999999997726</v>
      </c>
      <c r="I467" s="69">
        <f t="shared" si="236"/>
        <v>0.19732514799385598</v>
      </c>
      <c r="J467" s="23">
        <v>107000</v>
      </c>
      <c r="K467" s="45" t="str">
        <f>CONCATENATE(D804,D467, " Curncy")</f>
        <v>EURGBp Curncy</v>
      </c>
      <c r="L467" s="45">
        <f>IF(D467 = D804,1,_xll.BDP(K467,$L$10))</f>
        <v>1</v>
      </c>
      <c r="M467" s="63">
        <f>IF(D467 = D804,1,_xll.BDP(K467,$M$10)*L467)</f>
        <v>0.87409999999999999</v>
      </c>
      <c r="N467" s="265">
        <f t="shared" si="237"/>
        <v>1101.7046104564417</v>
      </c>
      <c r="O467" s="133">
        <f>N467 / AA740</f>
        <v>7.1144582274361309E-6</v>
      </c>
      <c r="P467" s="275">
        <f>N467 / AA804</f>
        <v>6.5472893425290751E-6</v>
      </c>
      <c r="Q467" s="64">
        <f t="shared" si="238"/>
        <v>559421.11886511836</v>
      </c>
      <c r="R467" s="10">
        <f>Q467 / AA740*100</f>
        <v>0.36125637888204376</v>
      </c>
      <c r="S467" s="10">
        <f>Q467 / AA804*100</f>
        <v>0.33245680328176247</v>
      </c>
      <c r="T467" s="288">
        <f t="shared" si="239"/>
        <v>0</v>
      </c>
      <c r="U467" s="127">
        <f t="shared" si="240"/>
        <v>0.36125637888204376</v>
      </c>
      <c r="V467" s="30">
        <f t="shared" si="241"/>
        <v>0.01</v>
      </c>
      <c r="W467" s="40">
        <v>0</v>
      </c>
      <c r="X467" s="40">
        <v>1</v>
      </c>
      <c r="Y467" s="119">
        <f t="shared" si="242"/>
        <v>0</v>
      </c>
      <c r="Z467" s="119">
        <f t="shared" si="243"/>
        <v>7.1144582274361309E-6</v>
      </c>
      <c r="AA467" s="168"/>
      <c r="AB467" s="150">
        <f>_xll.BDH(C467,$AB$10,$D$1,$D$1)</f>
        <v>489</v>
      </c>
      <c r="AC467" s="148">
        <f t="shared" si="244"/>
        <v>-32.899999999999977</v>
      </c>
      <c r="AD467" s="137">
        <f t="shared" si="245"/>
        <v>-6.7280163599181959</v>
      </c>
      <c r="AE467" s="136">
        <v>107000</v>
      </c>
      <c r="AF467" s="138">
        <f>IF(D467 = D804,1,_xll.BDP(K467,$AF$10)*L467)</f>
        <v>0.87226000000000004</v>
      </c>
      <c r="AG467" s="160">
        <f>AC467*AE467*V467/AF467 / AI740</f>
        <v>-2.6126011370791264E-4</v>
      </c>
      <c r="AH467" s="160">
        <f>AC467*AE467*V467/AF467 / AI804</f>
        <v>-2.40351439499932E-4</v>
      </c>
      <c r="AI467" s="171"/>
      <c r="AJ467" s="162"/>
      <c r="AK467" s="144"/>
    </row>
    <row r="468" spans="2:37" s="40" customFormat="1" ht="12" customHeight="1" x14ac:dyDescent="0.2">
      <c r="B468" s="45">
        <v>3418</v>
      </c>
      <c r="C468" s="116" t="s">
        <v>1198</v>
      </c>
      <c r="D468" s="40" t="str">
        <f>_xll.BDP(C468,$D$10)</f>
        <v>GBp</v>
      </c>
      <c r="E468" s="40" t="s">
        <v>1321</v>
      </c>
      <c r="F468" s="61">
        <f>_xll.BDP(C468,$F$10)</f>
        <v>677.9</v>
      </c>
      <c r="G468" s="61">
        <f>_xll.BDP(C468,$G$10)</f>
        <v>666.6</v>
      </c>
      <c r="H468" s="62">
        <f t="shared" si="235"/>
        <v>-11.299999999999955</v>
      </c>
      <c r="I468" s="69">
        <f t="shared" si="236"/>
        <v>-1.6669125239710807</v>
      </c>
      <c r="J468" s="23">
        <v>0</v>
      </c>
      <c r="K468" s="45" t="str">
        <f>CONCATENATE(D804,D468, " Curncy")</f>
        <v>EURGBp Curncy</v>
      </c>
      <c r="L468" s="45">
        <f>IF(D468 = D804,1,_xll.BDP(K468,$L$10))</f>
        <v>1</v>
      </c>
      <c r="M468" s="63">
        <f>IF(D468 = D804,1,_xll.BDP(K468,$M$10)*L468)</f>
        <v>0.87409999999999999</v>
      </c>
      <c r="N468" s="265">
        <f t="shared" si="237"/>
        <v>0</v>
      </c>
      <c r="O468" s="133">
        <f>N468 / AA740</f>
        <v>0</v>
      </c>
      <c r="P468" s="275">
        <f>N468 / AA804</f>
        <v>0</v>
      </c>
      <c r="Q468" s="64">
        <f t="shared" si="238"/>
        <v>0</v>
      </c>
      <c r="R468" s="10">
        <f>Q468 / AA740*100</f>
        <v>0</v>
      </c>
      <c r="S468" s="10">
        <f>Q468 / AA804*100</f>
        <v>0</v>
      </c>
      <c r="T468" s="288">
        <f t="shared" si="239"/>
        <v>0</v>
      </c>
      <c r="U468" s="127">
        <f t="shared" si="240"/>
        <v>0</v>
      </c>
      <c r="V468" s="30">
        <f t="shared" si="241"/>
        <v>0.01</v>
      </c>
      <c r="W468" s="40">
        <v>0</v>
      </c>
      <c r="X468" s="40">
        <v>1</v>
      </c>
      <c r="Y468" s="119">
        <f t="shared" si="242"/>
        <v>0</v>
      </c>
      <c r="Z468" s="119">
        <f t="shared" si="243"/>
        <v>0</v>
      </c>
      <c r="AA468" s="168"/>
      <c r="AB468" s="150">
        <f>_xll.BDH(C468,$AB$10,$D$1,$D$1)</f>
        <v>702.8</v>
      </c>
      <c r="AC468" s="148">
        <f t="shared" si="244"/>
        <v>-24.899999999999977</v>
      </c>
      <c r="AD468" s="137">
        <f t="shared" si="245"/>
        <v>-3.5429709732498544</v>
      </c>
      <c r="AE468" s="136">
        <v>0</v>
      </c>
      <c r="AF468" s="138">
        <f>IF(D468 = D804,1,_xll.BDP(K468,$AF$10)*L468)</f>
        <v>0.87226000000000004</v>
      </c>
      <c r="AG468" s="160">
        <f>AC468*AE468*V468/AF468 / AI740</f>
        <v>0</v>
      </c>
      <c r="AH468" s="160">
        <f>AC468*AE468*V468/AF468 / AI804</f>
        <v>0</v>
      </c>
      <c r="AI468" s="171"/>
      <c r="AJ468" s="162"/>
      <c r="AK468" s="144"/>
    </row>
    <row r="469" spans="2:37" s="40" customFormat="1" x14ac:dyDescent="0.2">
      <c r="B469" s="45">
        <v>3123</v>
      </c>
      <c r="C469" s="116" t="s">
        <v>114</v>
      </c>
      <c r="D469" s="40" t="str">
        <f>_xll.BDP(C469,$D$10)</f>
        <v>GBp</v>
      </c>
      <c r="E469" s="40" t="s">
        <v>395</v>
      </c>
      <c r="F469" s="61">
        <f>_xll.BDP(C469,$F$10)</f>
        <v>33</v>
      </c>
      <c r="G469" s="61">
        <f>_xll.BDP(C469,$G$10)</f>
        <v>33.75</v>
      </c>
      <c r="H469" s="62">
        <f t="shared" si="235"/>
        <v>0.75</v>
      </c>
      <c r="I469" s="69">
        <f t="shared" si="236"/>
        <v>2.2727272727272729</v>
      </c>
      <c r="J469" s="23">
        <v>6215000</v>
      </c>
      <c r="K469" s="45" t="str">
        <f>CONCATENATE(D804,D469, " Curncy")</f>
        <v>EURGBp Curncy</v>
      </c>
      <c r="L469" s="45">
        <f>IF(D469 = D804,1,_xll.BDP(K469,$L$10))</f>
        <v>1</v>
      </c>
      <c r="M469" s="63">
        <f>IF(D469 = D804,1,_xll.BDP(K469,$M$10)*L469)</f>
        <v>0.87409999999999999</v>
      </c>
      <c r="N469" s="265">
        <f t="shared" si="237"/>
        <v>53326.278457842353</v>
      </c>
      <c r="O469" s="133">
        <f>N469 / AA740</f>
        <v>3.4436415797131365E-4</v>
      </c>
      <c r="P469" s="275">
        <f>N469 / AA804</f>
        <v>3.1691124037242391E-4</v>
      </c>
      <c r="Q469" s="64">
        <f t="shared" si="238"/>
        <v>2399682.5306029059</v>
      </c>
      <c r="R469" s="10">
        <f>Q469 / AA740*100</f>
        <v>1.5496387108709113</v>
      </c>
      <c r="S469" s="10">
        <f>Q469 / AA804*100</f>
        <v>1.4261005816759076</v>
      </c>
      <c r="T469" s="288">
        <f t="shared" si="239"/>
        <v>0</v>
      </c>
      <c r="U469" s="127">
        <f t="shared" si="240"/>
        <v>1.5496387108709113</v>
      </c>
      <c r="V469" s="30">
        <f t="shared" si="241"/>
        <v>0.01</v>
      </c>
      <c r="W469" s="40">
        <v>0</v>
      </c>
      <c r="X469" s="40">
        <v>1</v>
      </c>
      <c r="Y469" s="119">
        <f t="shared" si="242"/>
        <v>0</v>
      </c>
      <c r="Z469" s="119">
        <f t="shared" si="243"/>
        <v>3.4436415797131365E-4</v>
      </c>
      <c r="AA469" s="168"/>
      <c r="AB469" s="150">
        <f>_xll.BDH(C469,$AB$10,$D$1,$D$1)</f>
        <v>33.25</v>
      </c>
      <c r="AC469" s="148">
        <f t="shared" si="244"/>
        <v>-0.25</v>
      </c>
      <c r="AD469" s="137">
        <f t="shared" si="245"/>
        <v>-0.75187969924812026</v>
      </c>
      <c r="AE469" s="136">
        <v>6215000</v>
      </c>
      <c r="AF469" s="138">
        <f>IF(D469 = D804,1,_xll.BDP(K469,$AF$10)*L469)</f>
        <v>0.87226000000000004</v>
      </c>
      <c r="AG469" s="160">
        <f>AC469*AE469*V469/AF469 / AI740</f>
        <v>-1.1531201933746258E-4</v>
      </c>
      <c r="AH469" s="160">
        <f>AC469*AE469*V469/AF469 / AI804</f>
        <v>-1.0608358637701889E-4</v>
      </c>
      <c r="AI469" s="171"/>
      <c r="AJ469" s="162"/>
      <c r="AK469" s="144"/>
    </row>
    <row r="470" spans="2:37" s="40" customFormat="1" ht="12" customHeight="1" x14ac:dyDescent="0.2">
      <c r="B470" s="45">
        <v>26542</v>
      </c>
      <c r="C470" s="116" t="s">
        <v>171</v>
      </c>
      <c r="D470" s="40" t="str">
        <f>_xll.BDP(C470,$D$10)</f>
        <v>USD</v>
      </c>
      <c r="E470" s="40" t="s">
        <v>411</v>
      </c>
      <c r="F470" s="61">
        <f>_xll.BDP(C470,$F$10)</f>
        <v>118.206</v>
      </c>
      <c r="G470" s="61">
        <f>_xll.BDP(C470,$G$10)</f>
        <v>119.166</v>
      </c>
      <c r="H470" s="62">
        <f t="shared" si="235"/>
        <v>0.95999999999999375</v>
      </c>
      <c r="I470" s="69">
        <f t="shared" si="236"/>
        <v>0.81214151565909831</v>
      </c>
      <c r="J470" s="23">
        <v>260000</v>
      </c>
      <c r="K470" s="45" t="str">
        <f>CONCATENATE(D804,D470, " Curncy")</f>
        <v>EURUSD Curncy</v>
      </c>
      <c r="L470" s="45">
        <f>IF(D470 = D804,1,_xll.BDP(K470,$L$10))</f>
        <v>1</v>
      </c>
      <c r="M470" s="63">
        <f>IF(D470 = D804,1,_xll.BDP(K470,$M$10)*L470)</f>
        <v>1.236</v>
      </c>
      <c r="N470" s="265">
        <f t="shared" si="237"/>
        <v>2019.4174757281421</v>
      </c>
      <c r="O470" s="133">
        <f>N470 / AA740</f>
        <v>1.3040756241248767E-5</v>
      </c>
      <c r="P470" s="275">
        <f>N470 / AA804</f>
        <v>1.2001139317619821E-5</v>
      </c>
      <c r="Q470" s="64">
        <f t="shared" si="238"/>
        <v>250672.81553398061</v>
      </c>
      <c r="R470" s="10">
        <f>Q470 / AA740*100</f>
        <v>0.16187653731715218</v>
      </c>
      <c r="S470" s="10">
        <f>Q470 / AA804*100</f>
        <v>0.14897164249203054</v>
      </c>
      <c r="T470" s="288">
        <f t="shared" si="239"/>
        <v>0</v>
      </c>
      <c r="U470" s="127">
        <f t="shared" si="240"/>
        <v>0.16187653731715218</v>
      </c>
      <c r="V470" s="30">
        <f t="shared" si="241"/>
        <v>0.01</v>
      </c>
      <c r="W470" s="40">
        <v>4</v>
      </c>
      <c r="X470" s="40">
        <v>100</v>
      </c>
      <c r="Y470" s="119">
        <f t="shared" si="242"/>
        <v>0</v>
      </c>
      <c r="Z470" s="119">
        <f t="shared" si="243"/>
        <v>1.3040756241248767E-5</v>
      </c>
      <c r="AA470" s="168"/>
      <c r="AB470" s="150" t="str">
        <f>_xll.BDH(C470,$AB$10,$D$1,$D$1)</f>
        <v>#N/A N/A</v>
      </c>
      <c r="AC470" s="148">
        <f t="shared" si="244"/>
        <v>0</v>
      </c>
      <c r="AD470" s="137">
        <f t="shared" si="245"/>
        <v>0</v>
      </c>
      <c r="AE470" s="136">
        <v>260000</v>
      </c>
      <c r="AF470" s="138">
        <f>IF(D470 = D804,1,_xll.BDP(K470,$AF$10)*L470)</f>
        <v>1.2302999999999999</v>
      </c>
      <c r="AG470" s="160">
        <f>AC470*AE470*V470/AF470 / AI740</f>
        <v>0</v>
      </c>
      <c r="AH470" s="160">
        <f>AC470*AE470*V470/AF470 / AI804</f>
        <v>0</v>
      </c>
      <c r="AI470" s="171"/>
      <c r="AJ470" s="162"/>
      <c r="AK470" s="144"/>
    </row>
    <row r="471" spans="2:37" s="40" customFormat="1" ht="12" customHeight="1" x14ac:dyDescent="0.2">
      <c r="B471" s="45">
        <v>24754</v>
      </c>
      <c r="C471" s="116" t="s">
        <v>1199</v>
      </c>
      <c r="D471" s="40" t="str">
        <f>_xll.BDP(C471,$D$10)</f>
        <v>GBp</v>
      </c>
      <c r="E471" s="40" t="s">
        <v>1322</v>
      </c>
      <c r="F471" s="61">
        <f>_xll.BDP(C471,$F$10)</f>
        <v>33</v>
      </c>
      <c r="G471" s="61">
        <f>_xll.BDP(C471,$G$10)</f>
        <v>33.04</v>
      </c>
      <c r="H471" s="62">
        <f t="shared" si="235"/>
        <v>3.9999999999999147E-2</v>
      </c>
      <c r="I471" s="69">
        <f t="shared" si="236"/>
        <v>0.12121212121211863</v>
      </c>
      <c r="J471" s="23">
        <v>0</v>
      </c>
      <c r="K471" s="45" t="str">
        <f>CONCATENATE(D804,D471, " Curncy")</f>
        <v>EURGBp Curncy</v>
      </c>
      <c r="L471" s="45">
        <f>IF(D471 = D804,1,_xll.BDP(K471,$L$10))</f>
        <v>1</v>
      </c>
      <c r="M471" s="63">
        <f>IF(D471 = D804,1,_xll.BDP(K471,$M$10)*L471)</f>
        <v>0.87409999999999999</v>
      </c>
      <c r="N471" s="265">
        <f t="shared" si="237"/>
        <v>0</v>
      </c>
      <c r="O471" s="133">
        <f>N471 / AA740</f>
        <v>0</v>
      </c>
      <c r="P471" s="275">
        <f>N471 / AA804</f>
        <v>0</v>
      </c>
      <c r="Q471" s="64">
        <f t="shared" si="238"/>
        <v>0</v>
      </c>
      <c r="R471" s="10">
        <f>Q471 / AA740*100</f>
        <v>0</v>
      </c>
      <c r="S471" s="10">
        <f>Q471 / AA804*100</f>
        <v>0</v>
      </c>
      <c r="T471" s="288">
        <f t="shared" si="239"/>
        <v>0</v>
      </c>
      <c r="U471" s="127">
        <f t="shared" si="240"/>
        <v>0</v>
      </c>
      <c r="V471" s="30">
        <f t="shared" si="241"/>
        <v>0.01</v>
      </c>
      <c r="W471" s="40">
        <v>0</v>
      </c>
      <c r="X471" s="40">
        <v>1</v>
      </c>
      <c r="Y471" s="119">
        <f t="shared" si="242"/>
        <v>0</v>
      </c>
      <c r="Z471" s="119">
        <f t="shared" si="243"/>
        <v>0</v>
      </c>
      <c r="AA471" s="168"/>
      <c r="AB471" s="150">
        <f>_xll.BDH(C471,$AB$10,$D$1,$D$1)</f>
        <v>33.799999999999997</v>
      </c>
      <c r="AC471" s="148">
        <f t="shared" si="244"/>
        <v>-0.79999999999999716</v>
      </c>
      <c r="AD471" s="137">
        <f t="shared" si="245"/>
        <v>-2.3668639053254354</v>
      </c>
      <c r="AE471" s="136">
        <v>0</v>
      </c>
      <c r="AF471" s="138">
        <f>IF(D471 = D804,1,_xll.BDP(K471,$AF$10)*L471)</f>
        <v>0.87226000000000004</v>
      </c>
      <c r="AG471" s="160">
        <f>AC471*AE471*V471/AF471 / AI740</f>
        <v>0</v>
      </c>
      <c r="AH471" s="160">
        <f>AC471*AE471*V471/AF471 / AI804</f>
        <v>0</v>
      </c>
      <c r="AI471" s="171"/>
      <c r="AJ471" s="162"/>
      <c r="AK471" s="144"/>
    </row>
    <row r="472" spans="2:37" s="40" customFormat="1" ht="12" customHeight="1" x14ac:dyDescent="0.2">
      <c r="B472" s="45">
        <v>24796</v>
      </c>
      <c r="C472" s="116" t="s">
        <v>1201</v>
      </c>
      <c r="D472" s="40" t="str">
        <f>_xll.BDP(C472,$D$10)</f>
        <v>GBp</v>
      </c>
      <c r="E472" s="40" t="s">
        <v>1324</v>
      </c>
      <c r="F472" s="61">
        <f>_xll.BDP(C472,$F$10)</f>
        <v>271.39999999999998</v>
      </c>
      <c r="G472" s="61">
        <f>_xll.BDP(C472,$G$10)</f>
        <v>273</v>
      </c>
      <c r="H472" s="62">
        <f t="shared" si="235"/>
        <v>1.6000000000000227</v>
      </c>
      <c r="I472" s="69">
        <f t="shared" si="236"/>
        <v>0.5895357406042826</v>
      </c>
      <c r="J472" s="23">
        <v>0</v>
      </c>
      <c r="K472" s="45" t="str">
        <f>CONCATENATE(D804,D472, " Curncy")</f>
        <v>EURGBp Curncy</v>
      </c>
      <c r="L472" s="45">
        <f>IF(D472 = D804,1,_xll.BDP(K472,$L$10))</f>
        <v>1</v>
      </c>
      <c r="M472" s="63">
        <f>IF(D472 = D804,1,_xll.BDP(K472,$M$10)*L472)</f>
        <v>0.87409999999999999</v>
      </c>
      <c r="N472" s="265">
        <f t="shared" si="237"/>
        <v>0</v>
      </c>
      <c r="O472" s="133">
        <f>N472 / AA740</f>
        <v>0</v>
      </c>
      <c r="P472" s="275">
        <f>N472 / AA804</f>
        <v>0</v>
      </c>
      <c r="Q472" s="64">
        <f t="shared" si="238"/>
        <v>0</v>
      </c>
      <c r="R472" s="10">
        <f>Q472 / AA740*100</f>
        <v>0</v>
      </c>
      <c r="S472" s="10">
        <f>Q472 / AA804*100</f>
        <v>0</v>
      </c>
      <c r="T472" s="288">
        <f t="shared" si="239"/>
        <v>0</v>
      </c>
      <c r="U472" s="127">
        <f t="shared" si="240"/>
        <v>0</v>
      </c>
      <c r="V472" s="30">
        <f t="shared" si="241"/>
        <v>0.01</v>
      </c>
      <c r="W472" s="40">
        <v>0</v>
      </c>
      <c r="X472" s="40">
        <v>1</v>
      </c>
      <c r="Y472" s="119">
        <f t="shared" si="242"/>
        <v>0</v>
      </c>
      <c r="Z472" s="119">
        <f t="shared" si="243"/>
        <v>0</v>
      </c>
      <c r="AA472" s="168"/>
      <c r="AB472" s="150">
        <f>_xll.BDH(C472,$AB$10,$D$1,$D$1)</f>
        <v>290</v>
      </c>
      <c r="AC472" s="148">
        <f t="shared" si="244"/>
        <v>-18.600000000000023</v>
      </c>
      <c r="AD472" s="137">
        <f t="shared" si="245"/>
        <v>-6.4137931034482847</v>
      </c>
      <c r="AE472" s="136">
        <v>0</v>
      </c>
      <c r="AF472" s="138">
        <f>IF(D472 = D804,1,_xll.BDP(K472,$AF$10)*L472)</f>
        <v>0.87226000000000004</v>
      </c>
      <c r="AG472" s="160">
        <f>AC472*AE472*V472/AF472 / AI740</f>
        <v>0</v>
      </c>
      <c r="AH472" s="160">
        <f>AC472*AE472*V472/AF472 / AI804</f>
        <v>0</v>
      </c>
      <c r="AI472" s="171"/>
      <c r="AJ472" s="162"/>
      <c r="AK472" s="144"/>
    </row>
    <row r="473" spans="2:37" s="40" customFormat="1" ht="12" customHeight="1" x14ac:dyDescent="0.2">
      <c r="B473" s="45">
        <v>6451</v>
      </c>
      <c r="C473" s="116" t="s">
        <v>1202</v>
      </c>
      <c r="D473" s="40" t="str">
        <f>_xll.BDP(C473,$D$10)</f>
        <v>GBp</v>
      </c>
      <c r="E473" s="40" t="s">
        <v>1325</v>
      </c>
      <c r="F473" s="61">
        <f>_xll.BDP(C473,$F$10)</f>
        <v>1071</v>
      </c>
      <c r="G473" s="61">
        <f>_xll.BDP(C473,$G$10)</f>
        <v>1073</v>
      </c>
      <c r="H473" s="62">
        <f t="shared" si="235"/>
        <v>2</v>
      </c>
      <c r="I473" s="69">
        <f t="shared" si="236"/>
        <v>0.18674136321195145</v>
      </c>
      <c r="J473" s="23">
        <v>0</v>
      </c>
      <c r="K473" s="45" t="str">
        <f>CONCATENATE(D804,D473, " Curncy")</f>
        <v>EURGBp Curncy</v>
      </c>
      <c r="L473" s="45">
        <f>IF(D473 = D804,1,_xll.BDP(K473,$L$10))</f>
        <v>1</v>
      </c>
      <c r="M473" s="63">
        <f>IF(D473 = D804,1,_xll.BDP(K473,$M$10)*L473)</f>
        <v>0.87409999999999999</v>
      </c>
      <c r="N473" s="265">
        <f t="shared" si="237"/>
        <v>0</v>
      </c>
      <c r="O473" s="133">
        <f>N473 / AA740</f>
        <v>0</v>
      </c>
      <c r="P473" s="275">
        <f>N473 / AA804</f>
        <v>0</v>
      </c>
      <c r="Q473" s="64">
        <f t="shared" si="238"/>
        <v>0</v>
      </c>
      <c r="R473" s="10">
        <f>Q473 / AA740*100</f>
        <v>0</v>
      </c>
      <c r="S473" s="10">
        <f>Q473 / AA804*100</f>
        <v>0</v>
      </c>
      <c r="T473" s="288">
        <f t="shared" si="239"/>
        <v>0</v>
      </c>
      <c r="U473" s="127">
        <f t="shared" si="240"/>
        <v>0</v>
      </c>
      <c r="V473" s="30">
        <f t="shared" si="241"/>
        <v>0.01</v>
      </c>
      <c r="W473" s="40">
        <v>0</v>
      </c>
      <c r="X473" s="40">
        <v>1</v>
      </c>
      <c r="Y473" s="119">
        <f t="shared" si="242"/>
        <v>0</v>
      </c>
      <c r="Z473" s="119">
        <f t="shared" si="243"/>
        <v>0</v>
      </c>
      <c r="AA473" s="168"/>
      <c r="AB473" s="150">
        <f>_xll.BDH(C473,$AB$10,$D$1,$D$1)</f>
        <v>1137</v>
      </c>
      <c r="AC473" s="148">
        <f t="shared" si="244"/>
        <v>-66</v>
      </c>
      <c r="AD473" s="137">
        <f t="shared" si="245"/>
        <v>-5.8047493403693933</v>
      </c>
      <c r="AE473" s="136">
        <v>0</v>
      </c>
      <c r="AF473" s="138">
        <f>IF(D473 = D804,1,_xll.BDP(K473,$AF$10)*L473)</f>
        <v>0.87226000000000004</v>
      </c>
      <c r="AG473" s="160">
        <f>AC473*AE473*V473/AF473 / AI740</f>
        <v>0</v>
      </c>
      <c r="AH473" s="160">
        <f>AC473*AE473*V473/AF473 / AI804</f>
        <v>0</v>
      </c>
      <c r="AI473" s="171"/>
      <c r="AJ473" s="162"/>
      <c r="AK473" s="144"/>
    </row>
    <row r="474" spans="2:37" s="40" customFormat="1" x14ac:dyDescent="0.2">
      <c r="B474" s="45">
        <v>19703</v>
      </c>
      <c r="D474" s="40" t="s">
        <v>86</v>
      </c>
      <c r="E474" s="40" t="s">
        <v>113</v>
      </c>
      <c r="F474" s="61">
        <v>500</v>
      </c>
      <c r="G474" s="61">
        <v>500</v>
      </c>
      <c r="H474" s="62">
        <f t="shared" si="235"/>
        <v>0</v>
      </c>
      <c r="I474" s="69">
        <f t="shared" si="236"/>
        <v>0</v>
      </c>
      <c r="J474" s="23">
        <v>1360</v>
      </c>
      <c r="K474" s="45" t="str">
        <f>CONCATENATE(D804,D474, " Curncy")</f>
        <v>EURGBP Curncy</v>
      </c>
      <c r="L474" s="45">
        <f>IF(D474 = D804,1,_xll.BDP(K474,$L$10))</f>
        <v>1</v>
      </c>
      <c r="M474" s="63">
        <f>IF(D474 = D804,1,_xll.BDP(K474,$M$10)*L474)</f>
        <v>0.87409999999999999</v>
      </c>
      <c r="N474" s="265">
        <f t="shared" si="237"/>
        <v>0</v>
      </c>
      <c r="O474" s="133">
        <f>N474 / AA740</f>
        <v>0</v>
      </c>
      <c r="P474" s="275">
        <f>N474 / AA804</f>
        <v>0</v>
      </c>
      <c r="Q474" s="64">
        <f t="shared" si="238"/>
        <v>777943.02711360261</v>
      </c>
      <c r="R474" s="10">
        <f>Q474 / AA740*100</f>
        <v>0.50237088210349856</v>
      </c>
      <c r="S474" s="10">
        <f>Q474 / AA804*100</f>
        <v>0.46232157351192976</v>
      </c>
      <c r="T474" s="288">
        <f t="shared" si="239"/>
        <v>0</v>
      </c>
      <c r="U474" s="127">
        <f t="shared" si="240"/>
        <v>0.50237088210349856</v>
      </c>
      <c r="V474" s="30">
        <f t="shared" si="241"/>
        <v>1</v>
      </c>
      <c r="W474" s="40">
        <v>1</v>
      </c>
      <c r="X474" s="40">
        <v>1</v>
      </c>
      <c r="Y474" s="119">
        <f t="shared" si="242"/>
        <v>0</v>
      </c>
      <c r="Z474" s="119">
        <f t="shared" si="243"/>
        <v>0</v>
      </c>
      <c r="AA474" s="168"/>
      <c r="AB474" s="150">
        <v>500</v>
      </c>
      <c r="AC474" s="148">
        <f t="shared" si="244"/>
        <v>0</v>
      </c>
      <c r="AD474" s="137">
        <f t="shared" si="245"/>
        <v>0</v>
      </c>
      <c r="AE474" s="136">
        <v>1360</v>
      </c>
      <c r="AF474" s="138">
        <f>IF(D474 = D804,1,_xll.BDP(K474,$AF$10)*L474)</f>
        <v>0.87226000000000004</v>
      </c>
      <c r="AG474" s="160">
        <f>AC474*AE474*V474/AF474 / AI740</f>
        <v>0</v>
      </c>
      <c r="AH474" s="160">
        <f>AC474*AE474*V474/AF474 / AI804</f>
        <v>0</v>
      </c>
      <c r="AI474" s="171"/>
      <c r="AJ474" s="162"/>
      <c r="AK474" s="144"/>
    </row>
    <row r="475" spans="2:37" s="40" customFormat="1" ht="12" customHeight="1" x14ac:dyDescent="0.2">
      <c r="B475" s="45">
        <v>882</v>
      </c>
      <c r="C475" s="40" t="s">
        <v>1203</v>
      </c>
      <c r="D475" s="40" t="str">
        <f>_xll.BDP(C475,$D$10)</f>
        <v>GBp</v>
      </c>
      <c r="E475" s="40" t="s">
        <v>1326</v>
      </c>
      <c r="F475" s="61">
        <f>_xll.BDP(C475,$F$10)</f>
        <v>127.5</v>
      </c>
      <c r="G475" s="61">
        <f>_xll.BDP(C475,$G$10)</f>
        <v>125.5</v>
      </c>
      <c r="H475" s="62">
        <f t="shared" si="235"/>
        <v>-2</v>
      </c>
      <c r="I475" s="69">
        <f t="shared" si="236"/>
        <v>-1.5686274509803921</v>
      </c>
      <c r="J475" s="23">
        <v>0</v>
      </c>
      <c r="K475" s="45" t="str">
        <f>CONCATENATE(D804,D475, " Curncy")</f>
        <v>EURGBp Curncy</v>
      </c>
      <c r="L475" s="45">
        <f>IF(D475 = D804,1,_xll.BDP(K475,$L$10))</f>
        <v>1</v>
      </c>
      <c r="M475" s="63">
        <f>IF(D475 = D804,1,_xll.BDP(K475,$M$10)*L475)</f>
        <v>0.87409999999999999</v>
      </c>
      <c r="N475" s="265">
        <f t="shared" si="237"/>
        <v>0</v>
      </c>
      <c r="O475" s="133">
        <f>N475 / AA740</f>
        <v>0</v>
      </c>
      <c r="P475" s="275">
        <f>N475 / AA804</f>
        <v>0</v>
      </c>
      <c r="Q475" s="64">
        <f t="shared" si="238"/>
        <v>0</v>
      </c>
      <c r="R475" s="10">
        <f>Q475 / AA740*100</f>
        <v>0</v>
      </c>
      <c r="S475" s="10">
        <f>Q475 / AA804*100</f>
        <v>0</v>
      </c>
      <c r="T475" s="288">
        <f t="shared" si="239"/>
        <v>0</v>
      </c>
      <c r="U475" s="127">
        <f t="shared" si="240"/>
        <v>0</v>
      </c>
      <c r="V475" s="30">
        <f t="shared" si="241"/>
        <v>0.01</v>
      </c>
      <c r="W475" s="40">
        <v>0</v>
      </c>
      <c r="X475" s="40">
        <v>1</v>
      </c>
      <c r="Y475" s="119">
        <f t="shared" si="242"/>
        <v>0</v>
      </c>
      <c r="Z475" s="119">
        <f t="shared" si="243"/>
        <v>0</v>
      </c>
      <c r="AA475" s="168"/>
      <c r="AB475" s="150">
        <f>_xll.BDH(C475,$AB$10,$D$1,$D$1)</f>
        <v>121</v>
      </c>
      <c r="AC475" s="148">
        <f t="shared" si="244"/>
        <v>6.5</v>
      </c>
      <c r="AD475" s="137">
        <f t="shared" si="245"/>
        <v>5.3719008264462813</v>
      </c>
      <c r="AE475" s="136">
        <v>0</v>
      </c>
      <c r="AF475" s="138">
        <f>IF(D475 = D804,1,_xll.BDP(K475,$AF$10)*L475)</f>
        <v>0.87226000000000004</v>
      </c>
      <c r="AG475" s="160">
        <f>AC475*AE475*V475/AF475 / AI740</f>
        <v>0</v>
      </c>
      <c r="AH475" s="160">
        <f>AC475*AE475*V475/AF475 / AI804</f>
        <v>0</v>
      </c>
      <c r="AI475" s="171"/>
      <c r="AJ475" s="162"/>
      <c r="AK475" s="144"/>
    </row>
    <row r="476" spans="2:37" s="40" customFormat="1" x14ac:dyDescent="0.2">
      <c r="B476" s="45">
        <v>3299</v>
      </c>
      <c r="D476" s="40" t="s">
        <v>86</v>
      </c>
      <c r="E476" s="40" t="s">
        <v>112</v>
      </c>
      <c r="F476" s="61">
        <v>0.18</v>
      </c>
      <c r="G476" s="61">
        <v>0.18</v>
      </c>
      <c r="H476" s="62">
        <f t="shared" si="235"/>
        <v>0</v>
      </c>
      <c r="I476" s="69">
        <f t="shared" si="236"/>
        <v>0</v>
      </c>
      <c r="J476" s="23">
        <v>10080000</v>
      </c>
      <c r="K476" s="45" t="str">
        <f>CONCATENATE(D804,D476, " Curncy")</f>
        <v>EURGBP Curncy</v>
      </c>
      <c r="L476" s="45">
        <f>IF(D476 = D804,1,_xll.BDP(K476,$L$10))</f>
        <v>1</v>
      </c>
      <c r="M476" s="63">
        <f>IF(D476 = D804,1,_xll.BDP(K476,$M$10)*L476)</f>
        <v>0.87409999999999999</v>
      </c>
      <c r="N476" s="265">
        <f t="shared" si="237"/>
        <v>0</v>
      </c>
      <c r="O476" s="133">
        <f>N476 / AA740</f>
        <v>0</v>
      </c>
      <c r="P476" s="275">
        <f>N476 / AA804</f>
        <v>0</v>
      </c>
      <c r="Q476" s="64">
        <f t="shared" si="238"/>
        <v>2075735.041757236</v>
      </c>
      <c r="R476" s="10">
        <f>Q476 / AA740*100</f>
        <v>1.3404437183655704</v>
      </c>
      <c r="S476" s="10">
        <f>Q476 / AA804*100</f>
        <v>1.2335827396765373</v>
      </c>
      <c r="T476" s="288">
        <f t="shared" si="239"/>
        <v>0</v>
      </c>
      <c r="U476" s="127">
        <f t="shared" si="240"/>
        <v>1.3404437183655704</v>
      </c>
      <c r="V476" s="30">
        <f t="shared" si="241"/>
        <v>1</v>
      </c>
      <c r="W476" s="40">
        <v>1</v>
      </c>
      <c r="X476" s="40">
        <v>1</v>
      </c>
      <c r="Y476" s="119">
        <f t="shared" si="242"/>
        <v>0</v>
      </c>
      <c r="Z476" s="119">
        <f t="shared" si="243"/>
        <v>0</v>
      </c>
      <c r="AA476" s="168"/>
      <c r="AB476" s="150">
        <v>0.18</v>
      </c>
      <c r="AC476" s="148">
        <f t="shared" si="244"/>
        <v>0</v>
      </c>
      <c r="AD476" s="137">
        <f t="shared" si="245"/>
        <v>0</v>
      </c>
      <c r="AE476" s="136">
        <v>10080000</v>
      </c>
      <c r="AF476" s="138">
        <f>IF(D476 = D804,1,_xll.BDP(K476,$AF$10)*L476)</f>
        <v>0.87226000000000004</v>
      </c>
      <c r="AG476" s="160">
        <f>AC476*AE476*V476/AF476 / AI740</f>
        <v>0</v>
      </c>
      <c r="AH476" s="160">
        <f>AC476*AE476*V476/AF476 / AI804</f>
        <v>0</v>
      </c>
      <c r="AI476" s="171"/>
      <c r="AJ476" s="162"/>
      <c r="AK476" s="144"/>
    </row>
    <row r="477" spans="2:37" s="40" customFormat="1" ht="12" customHeight="1" x14ac:dyDescent="0.2">
      <c r="B477" s="45">
        <v>3822</v>
      </c>
      <c r="C477" s="40" t="s">
        <v>1204</v>
      </c>
      <c r="D477" s="40" t="str">
        <f>_xll.BDP(C477,$D$10)</f>
        <v>GBp</v>
      </c>
      <c r="E477" s="40" t="s">
        <v>1327</v>
      </c>
      <c r="F477" s="61">
        <f>_xll.BDP(C477,$F$10)</f>
        <v>2360</v>
      </c>
      <c r="G477" s="61">
        <f>_xll.BDP(C477,$G$10)</f>
        <v>2374</v>
      </c>
      <c r="H477" s="62">
        <f t="shared" si="235"/>
        <v>14</v>
      </c>
      <c r="I477" s="69">
        <f t="shared" si="236"/>
        <v>0.59322033898305082</v>
      </c>
      <c r="J477" s="23">
        <v>0</v>
      </c>
      <c r="K477" s="45" t="str">
        <f>CONCATENATE(D804,D477, " Curncy")</f>
        <v>EURGBp Curncy</v>
      </c>
      <c r="L477" s="45">
        <f>IF(D477 = D804,1,_xll.BDP(K477,$L$10))</f>
        <v>1</v>
      </c>
      <c r="M477" s="63">
        <f>IF(D477 = D804,1,_xll.BDP(K477,$M$10)*L477)</f>
        <v>0.87409999999999999</v>
      </c>
      <c r="N477" s="265">
        <f t="shared" si="237"/>
        <v>0</v>
      </c>
      <c r="O477" s="133">
        <f>N477 / AA740</f>
        <v>0</v>
      </c>
      <c r="P477" s="275">
        <f>N477 / AA804</f>
        <v>0</v>
      </c>
      <c r="Q477" s="64">
        <f t="shared" si="238"/>
        <v>0</v>
      </c>
      <c r="R477" s="10">
        <f>Q477 / AA740*100</f>
        <v>0</v>
      </c>
      <c r="S477" s="10">
        <f>Q477 / AA804*100</f>
        <v>0</v>
      </c>
      <c r="T477" s="288">
        <f t="shared" si="239"/>
        <v>0</v>
      </c>
      <c r="U477" s="127">
        <f t="shared" si="240"/>
        <v>0</v>
      </c>
      <c r="V477" s="30">
        <f t="shared" si="241"/>
        <v>0.01</v>
      </c>
      <c r="W477" s="40">
        <v>0</v>
      </c>
      <c r="X477" s="40">
        <v>1</v>
      </c>
      <c r="Y477" s="119">
        <f t="shared" si="242"/>
        <v>0</v>
      </c>
      <c r="Z477" s="119">
        <f t="shared" si="243"/>
        <v>0</v>
      </c>
      <c r="AA477" s="168"/>
      <c r="AB477" s="150">
        <f>_xll.BDH(C477,$AB$10,$D$1,$D$1)</f>
        <v>2595.5</v>
      </c>
      <c r="AC477" s="148">
        <f t="shared" si="244"/>
        <v>-235.5</v>
      </c>
      <c r="AD477" s="137">
        <f t="shared" si="245"/>
        <v>-9.0733962627624738</v>
      </c>
      <c r="AE477" s="136">
        <v>0</v>
      </c>
      <c r="AF477" s="138">
        <f>IF(D477 = D804,1,_xll.BDP(K477,$AF$10)*L477)</f>
        <v>0.87226000000000004</v>
      </c>
      <c r="AG477" s="160">
        <f>AC477*AE477*V477/AF477 / AI740</f>
        <v>0</v>
      </c>
      <c r="AH477" s="160">
        <f>AC477*AE477*V477/AF477 / AI804</f>
        <v>0</v>
      </c>
      <c r="AI477" s="171"/>
      <c r="AJ477" s="162"/>
      <c r="AK477" s="144"/>
    </row>
    <row r="478" spans="2:37" s="40" customFormat="1" x14ac:dyDescent="0.2">
      <c r="B478" s="45">
        <v>6415</v>
      </c>
      <c r="C478" s="116" t="s">
        <v>111</v>
      </c>
      <c r="D478" s="40" t="str">
        <f>_xll.BDP(C478,$D$10)</f>
        <v>GBp</v>
      </c>
      <c r="E478" s="40" t="s">
        <v>502</v>
      </c>
      <c r="F478" s="61">
        <f>_xll.BDP(C478,$F$10)</f>
        <v>670</v>
      </c>
      <c r="G478" s="61">
        <f>_xll.BDP(C478,$G$10)</f>
        <v>671.5</v>
      </c>
      <c r="H478" s="62">
        <f t="shared" si="235"/>
        <v>1.5</v>
      </c>
      <c r="I478" s="69">
        <f t="shared" si="236"/>
        <v>0.22388059701492538</v>
      </c>
      <c r="J478" s="23">
        <v>-231000</v>
      </c>
      <c r="K478" s="45" t="str">
        <f>CONCATENATE(D804,D478, " Curncy")</f>
        <v>EURGBp Curncy</v>
      </c>
      <c r="L478" s="45">
        <f>IF(D478 = D804,1,_xll.BDP(K478,$L$10))</f>
        <v>1</v>
      </c>
      <c r="M478" s="63">
        <f>IF(D478 = D804,1,_xll.BDP(K478,$M$10)*L478)</f>
        <v>0.87409999999999999</v>
      </c>
      <c r="N478" s="265">
        <f t="shared" si="237"/>
        <v>-3964.0773366891663</v>
      </c>
      <c r="O478" s="133">
        <f>N478 / AA740</f>
        <v>-2.5598751566009156E-5</v>
      </c>
      <c r="P478" s="275">
        <f>N478 / AA804</f>
        <v>-2.3558003709100539E-5</v>
      </c>
      <c r="Q478" s="64">
        <f t="shared" si="238"/>
        <v>-1774585.2877245166</v>
      </c>
      <c r="R478" s="10">
        <f>Q478 / AA740*100</f>
        <v>-1.1459707784383431</v>
      </c>
      <c r="S478" s="10">
        <f>Q478 / AA804*100</f>
        <v>-1.0546132993774007</v>
      </c>
      <c r="T478" s="288">
        <f t="shared" si="239"/>
        <v>-1.1459707784383431</v>
      </c>
      <c r="U478" s="127">
        <f t="shared" si="240"/>
        <v>0</v>
      </c>
      <c r="V478" s="30">
        <f t="shared" si="241"/>
        <v>0.01</v>
      </c>
      <c r="W478" s="40">
        <v>0</v>
      </c>
      <c r="X478" s="40">
        <v>1</v>
      </c>
      <c r="Y478" s="119">
        <f t="shared" si="242"/>
        <v>0</v>
      </c>
      <c r="Z478" s="119">
        <f t="shared" si="243"/>
        <v>0</v>
      </c>
      <c r="AA478" s="168"/>
      <c r="AB478" s="150">
        <f>_xll.BDH(C478,$AB$10,$D$1,$D$1)</f>
        <v>685.5</v>
      </c>
      <c r="AC478" s="148">
        <f t="shared" si="244"/>
        <v>-15.5</v>
      </c>
      <c r="AD478" s="137">
        <f t="shared" si="245"/>
        <v>-2.261123267687819</v>
      </c>
      <c r="AE478" s="136">
        <v>-231000</v>
      </c>
      <c r="AF478" s="138">
        <f>IF(D478 = D804,1,_xll.BDP(K478,$AF$10)*L478)</f>
        <v>0.87226000000000004</v>
      </c>
      <c r="AG478" s="160">
        <f>AC478*AE478*V478/AF478 / AI740</f>
        <v>2.657278746502235E-4</v>
      </c>
      <c r="AH478" s="160">
        <f>AC478*AE478*V478/AF478 / AI804</f>
        <v>2.4446164506704174E-4</v>
      </c>
      <c r="AI478" s="171"/>
      <c r="AJ478" s="162"/>
      <c r="AK478" s="144"/>
    </row>
    <row r="479" spans="2:37" s="40" customFormat="1" ht="12" customHeight="1" x14ac:dyDescent="0.2">
      <c r="B479" s="45">
        <v>6372</v>
      </c>
      <c r="C479" s="116" t="s">
        <v>1205</v>
      </c>
      <c r="D479" s="40" t="str">
        <f>_xll.BDP(C479,$D$10)</f>
        <v>GBp</v>
      </c>
      <c r="E479" s="40" t="s">
        <v>1328</v>
      </c>
      <c r="F479" s="61">
        <f>_xll.BDP(C479,$F$10)</f>
        <v>369.3</v>
      </c>
      <c r="G479" s="61">
        <f>_xll.BDP(C479,$G$10)</f>
        <v>372.9</v>
      </c>
      <c r="H479" s="62">
        <f t="shared" si="235"/>
        <v>3.5999999999999659</v>
      </c>
      <c r="I479" s="69">
        <f t="shared" si="236"/>
        <v>0.97481722177090857</v>
      </c>
      <c r="J479" s="23">
        <v>0</v>
      </c>
      <c r="K479" s="45" t="str">
        <f>CONCATENATE(D804,D479, " Curncy")</f>
        <v>EURGBp Curncy</v>
      </c>
      <c r="L479" s="45">
        <f>IF(D479 = D804,1,_xll.BDP(K479,$L$10))</f>
        <v>1</v>
      </c>
      <c r="M479" s="63">
        <f>IF(D479 = D804,1,_xll.BDP(K479,$M$10)*L479)</f>
        <v>0.87409999999999999</v>
      </c>
      <c r="N479" s="265">
        <f t="shared" si="237"/>
        <v>0</v>
      </c>
      <c r="O479" s="133">
        <f>N479 / AA740</f>
        <v>0</v>
      </c>
      <c r="P479" s="275">
        <f>N479 / AA804</f>
        <v>0</v>
      </c>
      <c r="Q479" s="64">
        <f t="shared" si="238"/>
        <v>0</v>
      </c>
      <c r="R479" s="10">
        <f>Q479 / AA740*100</f>
        <v>0</v>
      </c>
      <c r="S479" s="10">
        <f>Q479 / AA804*100</f>
        <v>0</v>
      </c>
      <c r="T479" s="288">
        <f t="shared" si="239"/>
        <v>0</v>
      </c>
      <c r="U479" s="127">
        <f t="shared" si="240"/>
        <v>0</v>
      </c>
      <c r="V479" s="30">
        <f t="shared" si="241"/>
        <v>0.01</v>
      </c>
      <c r="W479" s="40">
        <v>0</v>
      </c>
      <c r="X479" s="40">
        <v>1</v>
      </c>
      <c r="Y479" s="119">
        <f t="shared" si="242"/>
        <v>0</v>
      </c>
      <c r="Z479" s="119">
        <f t="shared" si="243"/>
        <v>0</v>
      </c>
      <c r="AA479" s="168"/>
      <c r="AB479" s="150">
        <f>_xll.BDH(C479,$AB$10,$D$1,$D$1)</f>
        <v>463.9</v>
      </c>
      <c r="AC479" s="148">
        <f t="shared" si="244"/>
        <v>-94.599999999999966</v>
      </c>
      <c r="AD479" s="137">
        <f t="shared" si="245"/>
        <v>-20.392325932312993</v>
      </c>
      <c r="AE479" s="136">
        <v>0</v>
      </c>
      <c r="AF479" s="138">
        <f>IF(D479 = D804,1,_xll.BDP(K479,$AF$10)*L479)</f>
        <v>0.87226000000000004</v>
      </c>
      <c r="AG479" s="160">
        <f>AC479*AE479*V479/AF479 / AI740</f>
        <v>0</v>
      </c>
      <c r="AH479" s="160">
        <f>AC479*AE479*V479/AF479 / AI804</f>
        <v>0</v>
      </c>
      <c r="AI479" s="171"/>
      <c r="AJ479" s="162"/>
      <c r="AK479" s="144"/>
    </row>
    <row r="480" spans="2:37" s="40" customFormat="1" ht="12" customHeight="1" x14ac:dyDescent="0.2">
      <c r="B480" s="45">
        <v>7238</v>
      </c>
      <c r="C480" s="116" t="s">
        <v>1200</v>
      </c>
      <c r="D480" s="40" t="str">
        <f>_xll.BDP(C480,$D$10)</f>
        <v>GBp</v>
      </c>
      <c r="E480" s="40" t="s">
        <v>1323</v>
      </c>
      <c r="F480" s="61">
        <f>_xll.BDP(C480,$F$10)</f>
        <v>610.6</v>
      </c>
      <c r="G480" s="61">
        <f>_xll.BDP(C480,$G$10)</f>
        <v>599</v>
      </c>
      <c r="H480" s="62">
        <f t="shared" si="235"/>
        <v>-11.600000000000023</v>
      </c>
      <c r="I480" s="69">
        <f t="shared" si="236"/>
        <v>-1.8997707173272229</v>
      </c>
      <c r="J480" s="23">
        <v>0</v>
      </c>
      <c r="K480" s="45" t="str">
        <f>CONCATENATE(D804,D480, " Curncy")</f>
        <v>EURGBp Curncy</v>
      </c>
      <c r="L480" s="45">
        <f>IF(D480 = D804,1,_xll.BDP(K480,$L$10))</f>
        <v>1</v>
      </c>
      <c r="M480" s="63">
        <f>IF(D480 = D804,1,_xll.BDP(K480,$M$10)*L480)</f>
        <v>0.87409999999999999</v>
      </c>
      <c r="N480" s="265">
        <f t="shared" si="237"/>
        <v>0</v>
      </c>
      <c r="O480" s="133">
        <f>N480 / AA740</f>
        <v>0</v>
      </c>
      <c r="P480" s="275">
        <f>N480 / AA804</f>
        <v>0</v>
      </c>
      <c r="Q480" s="64">
        <f t="shared" si="238"/>
        <v>0</v>
      </c>
      <c r="R480" s="10">
        <f>Q480 / AA740*100</f>
        <v>0</v>
      </c>
      <c r="S480" s="10">
        <f>Q480 / AA804*100</f>
        <v>0</v>
      </c>
      <c r="T480" s="288">
        <f t="shared" si="239"/>
        <v>0</v>
      </c>
      <c r="U480" s="127">
        <f t="shared" si="240"/>
        <v>0</v>
      </c>
      <c r="V480" s="30">
        <f t="shared" si="241"/>
        <v>0.01</v>
      </c>
      <c r="W480" s="40">
        <v>0</v>
      </c>
      <c r="X480" s="40">
        <v>1</v>
      </c>
      <c r="Y480" s="119">
        <f t="shared" si="242"/>
        <v>0</v>
      </c>
      <c r="Z480" s="119">
        <f t="shared" si="243"/>
        <v>0</v>
      </c>
      <c r="AA480" s="168"/>
      <c r="AB480" s="150">
        <f>_xll.BDH(C480,$AB$10,$D$1,$D$1)</f>
        <v>629</v>
      </c>
      <c r="AC480" s="148">
        <f t="shared" si="244"/>
        <v>-18.399999999999977</v>
      </c>
      <c r="AD480" s="137">
        <f t="shared" si="245"/>
        <v>-2.9252782193958629</v>
      </c>
      <c r="AE480" s="136">
        <v>0</v>
      </c>
      <c r="AF480" s="138">
        <f>IF(D480 = D804,1,_xll.BDP(K480,$AF$10)*L480)</f>
        <v>0.87226000000000004</v>
      </c>
      <c r="AG480" s="160">
        <f>AC480*AE480*V480/AF480 / AI740</f>
        <v>0</v>
      </c>
      <c r="AH480" s="160">
        <f>AC480*AE480*V480/AF480 / AI804</f>
        <v>0</v>
      </c>
      <c r="AI480" s="171"/>
      <c r="AJ480" s="162"/>
      <c r="AK480" s="144"/>
    </row>
    <row r="481" spans="2:37" s="40" customFormat="1" ht="12" customHeight="1" x14ac:dyDescent="0.2">
      <c r="B481" s="45">
        <v>10210</v>
      </c>
      <c r="C481" s="116" t="s">
        <v>1206</v>
      </c>
      <c r="D481" s="40" t="str">
        <f>_xll.BDP(C481,$D$10)</f>
        <v>GBp</v>
      </c>
      <c r="E481" s="40" t="s">
        <v>1329</v>
      </c>
      <c r="F481" s="61">
        <f>_xll.BDP(C481,$F$10)</f>
        <v>232.4</v>
      </c>
      <c r="G481" s="61">
        <f>_xll.BDP(C481,$G$10)</f>
        <v>232</v>
      </c>
      <c r="H481" s="62">
        <f t="shared" si="235"/>
        <v>-0.40000000000000568</v>
      </c>
      <c r="I481" s="69">
        <f t="shared" si="236"/>
        <v>-0.17211703958692154</v>
      </c>
      <c r="J481" s="23">
        <v>0</v>
      </c>
      <c r="K481" s="45" t="str">
        <f>CONCATENATE(D804,D481, " Curncy")</f>
        <v>EURGBp Curncy</v>
      </c>
      <c r="L481" s="45">
        <f>IF(D481 = D804,1,_xll.BDP(K481,$L$10))</f>
        <v>1</v>
      </c>
      <c r="M481" s="63">
        <f>IF(D481 = D804,1,_xll.BDP(K481,$M$10)*L481)</f>
        <v>0.87409999999999999</v>
      </c>
      <c r="N481" s="265">
        <f t="shared" si="237"/>
        <v>0</v>
      </c>
      <c r="O481" s="133">
        <f>N481 / AA740</f>
        <v>0</v>
      </c>
      <c r="P481" s="275">
        <f>N481 / AA804</f>
        <v>0</v>
      </c>
      <c r="Q481" s="64">
        <f t="shared" si="238"/>
        <v>0</v>
      </c>
      <c r="R481" s="10">
        <f>Q481 / AA740*100</f>
        <v>0</v>
      </c>
      <c r="S481" s="10">
        <f>Q481 / AA804*100</f>
        <v>0</v>
      </c>
      <c r="T481" s="288">
        <f t="shared" si="239"/>
        <v>0</v>
      </c>
      <c r="U481" s="127">
        <f t="shared" si="240"/>
        <v>0</v>
      </c>
      <c r="V481" s="30">
        <f t="shared" si="241"/>
        <v>0.01</v>
      </c>
      <c r="W481" s="40">
        <v>0</v>
      </c>
      <c r="X481" s="40">
        <v>1</v>
      </c>
      <c r="Y481" s="119">
        <f t="shared" si="242"/>
        <v>0</v>
      </c>
      <c r="Z481" s="119">
        <f t="shared" si="243"/>
        <v>0</v>
      </c>
      <c r="AA481" s="168"/>
      <c r="AB481" s="150">
        <f>_xll.BDH(C481,$AB$10,$D$1,$D$1)</f>
        <v>233.2</v>
      </c>
      <c r="AC481" s="148">
        <f t="shared" si="244"/>
        <v>-0.79999999999998295</v>
      </c>
      <c r="AD481" s="137">
        <f t="shared" si="245"/>
        <v>-0.3430531732418452</v>
      </c>
      <c r="AE481" s="136">
        <v>0</v>
      </c>
      <c r="AF481" s="138">
        <f>IF(D481 = D804,1,_xll.BDP(K481,$AF$10)*L481)</f>
        <v>0.87226000000000004</v>
      </c>
      <c r="AG481" s="160">
        <f>AC481*AE481*V481/AF481 / AI740</f>
        <v>0</v>
      </c>
      <c r="AH481" s="160">
        <f>AC481*AE481*V481/AF481 / AI804</f>
        <v>0</v>
      </c>
      <c r="AI481" s="171"/>
      <c r="AJ481" s="162"/>
      <c r="AK481" s="144"/>
    </row>
    <row r="482" spans="2:37" s="40" customFormat="1" ht="12" customHeight="1" x14ac:dyDescent="0.2">
      <c r="B482" s="45">
        <v>6484</v>
      </c>
      <c r="C482" s="116" t="s">
        <v>1207</v>
      </c>
      <c r="D482" s="40" t="str">
        <f>_xll.BDP(C482,$D$10)</f>
        <v>GBp</v>
      </c>
      <c r="E482" s="40" t="s">
        <v>1330</v>
      </c>
      <c r="F482" s="61">
        <f>_xll.BDP(C482,$F$10)</f>
        <v>4825</v>
      </c>
      <c r="G482" s="61">
        <f>_xll.BDP(C482,$G$10)</f>
        <v>4707</v>
      </c>
      <c r="H482" s="62">
        <f t="shared" si="235"/>
        <v>-118</v>
      </c>
      <c r="I482" s="69">
        <f t="shared" si="236"/>
        <v>-2.44559585492228</v>
      </c>
      <c r="J482" s="23">
        <v>0</v>
      </c>
      <c r="K482" s="45" t="str">
        <f>CONCATENATE(D804,D482, " Curncy")</f>
        <v>EURGBp Curncy</v>
      </c>
      <c r="L482" s="45">
        <f>IF(D482 = D804,1,_xll.BDP(K482,$L$10))</f>
        <v>1</v>
      </c>
      <c r="M482" s="63">
        <f>IF(D482 = D804,1,_xll.BDP(K482,$M$10)*L482)</f>
        <v>0.87409999999999999</v>
      </c>
      <c r="N482" s="265">
        <f t="shared" si="237"/>
        <v>0</v>
      </c>
      <c r="O482" s="133">
        <f>N482 / AA740</f>
        <v>0</v>
      </c>
      <c r="P482" s="275">
        <f>N482 / AA804</f>
        <v>0</v>
      </c>
      <c r="Q482" s="64">
        <f t="shared" si="238"/>
        <v>0</v>
      </c>
      <c r="R482" s="10">
        <f>Q482 / AA740*100</f>
        <v>0</v>
      </c>
      <c r="S482" s="10">
        <f>Q482 / AA804*100</f>
        <v>0</v>
      </c>
      <c r="T482" s="288">
        <f t="shared" si="239"/>
        <v>0</v>
      </c>
      <c r="U482" s="127">
        <f t="shared" si="240"/>
        <v>0</v>
      </c>
      <c r="V482" s="30">
        <f t="shared" si="241"/>
        <v>0.01</v>
      </c>
      <c r="W482" s="40">
        <v>0</v>
      </c>
      <c r="X482" s="40">
        <v>1</v>
      </c>
      <c r="Y482" s="119">
        <f t="shared" si="242"/>
        <v>0</v>
      </c>
      <c r="Z482" s="119">
        <f t="shared" si="243"/>
        <v>0</v>
      </c>
      <c r="AA482" s="168"/>
      <c r="AB482" s="150">
        <f>_xll.BDH(C482,$AB$10,$D$1,$D$1)</f>
        <v>5050</v>
      </c>
      <c r="AC482" s="148">
        <f t="shared" si="244"/>
        <v>-225</v>
      </c>
      <c r="AD482" s="137">
        <f t="shared" si="245"/>
        <v>-4.455445544554455</v>
      </c>
      <c r="AE482" s="136">
        <v>0</v>
      </c>
      <c r="AF482" s="138">
        <f>IF(D482 = D804,1,_xll.BDP(K482,$AF$10)*L482)</f>
        <v>0.87226000000000004</v>
      </c>
      <c r="AG482" s="160">
        <f>AC482*AE482*V482/AF482 / AI740</f>
        <v>0</v>
      </c>
      <c r="AH482" s="160">
        <f>AC482*AE482*V482/AF482 / AI804</f>
        <v>0</v>
      </c>
      <c r="AI482" s="171"/>
      <c r="AJ482" s="162"/>
      <c r="AK482" s="144"/>
    </row>
    <row r="483" spans="2:37" s="40" customFormat="1" x14ac:dyDescent="0.2">
      <c r="B483" s="45">
        <v>10184</v>
      </c>
      <c r="C483" s="116" t="s">
        <v>110</v>
      </c>
      <c r="D483" s="40" t="str">
        <f>_xll.BDP(C483,$D$10)</f>
        <v>GBp</v>
      </c>
      <c r="E483" s="40" t="s">
        <v>503</v>
      </c>
      <c r="F483" s="61">
        <f>_xll.BDP(C483,$F$10)</f>
        <v>208.7</v>
      </c>
      <c r="G483" s="61">
        <f>_xll.BDP(C483,$G$10)</f>
        <v>204.7</v>
      </c>
      <c r="H483" s="62">
        <f t="shared" si="235"/>
        <v>-4</v>
      </c>
      <c r="I483" s="69">
        <f t="shared" si="236"/>
        <v>-1.9166267369429804</v>
      </c>
      <c r="J483" s="23">
        <v>-3881631</v>
      </c>
      <c r="K483" s="45" t="str">
        <f>CONCATENATE(D804,D483, " Curncy")</f>
        <v>EURGBp Curncy</v>
      </c>
      <c r="L483" s="45">
        <f>IF(D483 = D804,1,_xll.BDP(K483,$L$10))</f>
        <v>1</v>
      </c>
      <c r="M483" s="63">
        <f>IF(D483 = D804,1,_xll.BDP(K483,$M$10)*L483)</f>
        <v>0.87409999999999999</v>
      </c>
      <c r="N483" s="265">
        <f t="shared" si="237"/>
        <v>177628.69236929412</v>
      </c>
      <c r="O483" s="133">
        <f>N483 / AA740</f>
        <v>1.1470696408648737E-3</v>
      </c>
      <c r="P483" s="275">
        <f>N483 / AA804</f>
        <v>1.0556245598309913E-3</v>
      </c>
      <c r="Q483" s="64">
        <f t="shared" si="238"/>
        <v>-9090148.3319986276</v>
      </c>
      <c r="R483" s="10">
        <f>Q483 / AA740*100</f>
        <v>-5.8701288871259916</v>
      </c>
      <c r="S483" s="10">
        <f>Q483 / AA804*100</f>
        <v>-5.4021586849350989</v>
      </c>
      <c r="T483" s="288">
        <f t="shared" si="239"/>
        <v>-5.8701288871259916</v>
      </c>
      <c r="U483" s="127">
        <f t="shared" si="240"/>
        <v>0</v>
      </c>
      <c r="V483" s="30">
        <f t="shared" si="241"/>
        <v>0.01</v>
      </c>
      <c r="W483" s="40">
        <v>0</v>
      </c>
      <c r="X483" s="40">
        <v>1</v>
      </c>
      <c r="Y483" s="119">
        <f t="shared" si="242"/>
        <v>1.1470696408648737E-3</v>
      </c>
      <c r="Z483" s="119">
        <f t="shared" si="243"/>
        <v>0</v>
      </c>
      <c r="AA483" s="168"/>
      <c r="AB483" s="150">
        <f>_xll.BDH(C483,$AB$10,$D$1,$D$1)</f>
        <v>211.2</v>
      </c>
      <c r="AC483" s="148">
        <f t="shared" si="244"/>
        <v>-2.5</v>
      </c>
      <c r="AD483" s="137">
        <f t="shared" si="245"/>
        <v>-1.1837121212121211</v>
      </c>
      <c r="AE483" s="136">
        <v>-5007000</v>
      </c>
      <c r="AF483" s="138">
        <f>IF(D483 = D804,1,_xll.BDP(K483,$AF$10)*L483)</f>
        <v>0.87226000000000004</v>
      </c>
      <c r="AG483" s="160">
        <f>AC483*AE483*V483/AF483 / AI740</f>
        <v>9.2898999327864051E-4</v>
      </c>
      <c r="AH483" s="160">
        <f>AC483*AE483*V483/AF483 / AI804</f>
        <v>8.5464282701485685E-4</v>
      </c>
      <c r="AI483" s="171"/>
      <c r="AJ483" s="162"/>
      <c r="AK483" s="144"/>
    </row>
    <row r="484" spans="2:37" s="40" customFormat="1" ht="12" customHeight="1" x14ac:dyDescent="0.2">
      <c r="B484" s="45">
        <v>2207</v>
      </c>
      <c r="C484" s="116" t="s">
        <v>1208</v>
      </c>
      <c r="D484" s="40" t="str">
        <f>_xll.BDP(C484,$D$10)</f>
        <v>GBp</v>
      </c>
      <c r="E484" s="40" t="s">
        <v>1331</v>
      </c>
      <c r="F484" s="61">
        <f>_xll.BDP(C484,$F$10)</f>
        <v>556.79999999999995</v>
      </c>
      <c r="G484" s="61">
        <f>_xll.BDP(C484,$G$10)</f>
        <v>555.6</v>
      </c>
      <c r="H484" s="62">
        <f t="shared" si="235"/>
        <v>-1.1999999999999318</v>
      </c>
      <c r="I484" s="69">
        <f t="shared" si="236"/>
        <v>-0.21551724137929812</v>
      </c>
      <c r="J484" s="23">
        <v>0</v>
      </c>
      <c r="K484" s="45" t="str">
        <f>CONCATENATE(D804,D484, " Curncy")</f>
        <v>EURGBp Curncy</v>
      </c>
      <c r="L484" s="45">
        <f>IF(D484 = D804,1,_xll.BDP(K484,$L$10))</f>
        <v>1</v>
      </c>
      <c r="M484" s="63">
        <f>IF(D484 = D804,1,_xll.BDP(K484,$M$10)*L484)</f>
        <v>0.87409999999999999</v>
      </c>
      <c r="N484" s="265">
        <f t="shared" si="237"/>
        <v>0</v>
      </c>
      <c r="O484" s="133">
        <f>N484 / AA740</f>
        <v>0</v>
      </c>
      <c r="P484" s="275">
        <f>N484 / AA804</f>
        <v>0</v>
      </c>
      <c r="Q484" s="64">
        <f t="shared" si="238"/>
        <v>0</v>
      </c>
      <c r="R484" s="10">
        <f>Q484 / AA740*100</f>
        <v>0</v>
      </c>
      <c r="S484" s="10">
        <f>Q484 / AA804*100</f>
        <v>0</v>
      </c>
      <c r="T484" s="288">
        <f t="shared" si="239"/>
        <v>0</v>
      </c>
      <c r="U484" s="127">
        <f t="shared" si="240"/>
        <v>0</v>
      </c>
      <c r="V484" s="30">
        <f t="shared" si="241"/>
        <v>0.01</v>
      </c>
      <c r="W484" s="40">
        <v>0</v>
      </c>
      <c r="X484" s="40">
        <v>1</v>
      </c>
      <c r="Y484" s="119">
        <f t="shared" si="242"/>
        <v>0</v>
      </c>
      <c r="Z484" s="119">
        <f t="shared" si="243"/>
        <v>0</v>
      </c>
      <c r="AA484" s="168"/>
      <c r="AB484" s="150">
        <f>_xll.BDH(C484,$AB$10,$D$1,$D$1)</f>
        <v>644.20000000000005</v>
      </c>
      <c r="AC484" s="148">
        <f t="shared" si="244"/>
        <v>-87.400000000000091</v>
      </c>
      <c r="AD484" s="137">
        <f t="shared" si="245"/>
        <v>-13.567215150574368</v>
      </c>
      <c r="AE484" s="136">
        <v>0</v>
      </c>
      <c r="AF484" s="138">
        <f>IF(D484 = D804,1,_xll.BDP(K484,$AF$10)*L484)</f>
        <v>0.87226000000000004</v>
      </c>
      <c r="AG484" s="160">
        <f>AC484*AE484*V484/AF484 / AI740</f>
        <v>0</v>
      </c>
      <c r="AH484" s="160">
        <f>AC484*AE484*V484/AF484 / AI804</f>
        <v>0</v>
      </c>
      <c r="AI484" s="171"/>
      <c r="AJ484" s="162"/>
      <c r="AK484" s="144"/>
    </row>
    <row r="485" spans="2:37" s="40" customFormat="1" ht="12" customHeight="1" x14ac:dyDescent="0.2">
      <c r="B485" s="45">
        <v>70</v>
      </c>
      <c r="C485" s="116" t="s">
        <v>1209</v>
      </c>
      <c r="D485" s="40" t="str">
        <f>_xll.BDP(C485,$D$10)</f>
        <v>GBp</v>
      </c>
      <c r="E485" s="40" t="s">
        <v>1412</v>
      </c>
      <c r="F485" s="61">
        <f>_xll.BDP(C485,$F$10)</f>
        <v>28.9</v>
      </c>
      <c r="G485" s="61">
        <f>_xll.BDP(C485,$G$10)</f>
        <v>28.9</v>
      </c>
      <c r="H485" s="62">
        <f t="shared" si="235"/>
        <v>0</v>
      </c>
      <c r="I485" s="69">
        <f t="shared" si="236"/>
        <v>0</v>
      </c>
      <c r="J485" s="23">
        <v>0</v>
      </c>
      <c r="K485" s="45" t="str">
        <f>CONCATENATE(D804,D485, " Curncy")</f>
        <v>EURGBp Curncy</v>
      </c>
      <c r="L485" s="45">
        <f>IF(D485 = D804,1,_xll.BDP(K485,$L$10))</f>
        <v>1</v>
      </c>
      <c r="M485" s="63">
        <f>IF(D485 = D804,1,_xll.BDP(K485,$M$10)*L485)</f>
        <v>0.87409999999999999</v>
      </c>
      <c r="N485" s="265">
        <f t="shared" si="237"/>
        <v>0</v>
      </c>
      <c r="O485" s="133">
        <f>N485 / AA740</f>
        <v>0</v>
      </c>
      <c r="P485" s="275">
        <f>N485 / AA804</f>
        <v>0</v>
      </c>
      <c r="Q485" s="64">
        <f t="shared" si="238"/>
        <v>0</v>
      </c>
      <c r="R485" s="10">
        <f>Q485 / AA740*100</f>
        <v>0</v>
      </c>
      <c r="S485" s="10">
        <f>Q485 / AA804*100</f>
        <v>0</v>
      </c>
      <c r="T485" s="288">
        <f t="shared" si="239"/>
        <v>0</v>
      </c>
      <c r="U485" s="127">
        <f t="shared" si="240"/>
        <v>0</v>
      </c>
      <c r="V485" s="30">
        <f t="shared" si="241"/>
        <v>0.01</v>
      </c>
      <c r="W485" s="40">
        <v>0</v>
      </c>
      <c r="X485" s="40">
        <v>1</v>
      </c>
      <c r="Y485" s="119">
        <f t="shared" si="242"/>
        <v>0</v>
      </c>
      <c r="Z485" s="119">
        <f t="shared" si="243"/>
        <v>0</v>
      </c>
      <c r="AA485" s="168"/>
      <c r="AB485" s="150">
        <f>_xll.BDH(C485,$AB$10,$D$1,$D$1)</f>
        <v>32.299999999999997</v>
      </c>
      <c r="AC485" s="148">
        <f t="shared" si="244"/>
        <v>-3.3999999999999986</v>
      </c>
      <c r="AD485" s="137">
        <f t="shared" si="245"/>
        <v>-10.526315789473681</v>
      </c>
      <c r="AE485" s="136">
        <v>0</v>
      </c>
      <c r="AF485" s="138">
        <f>IF(D485 = D804,1,_xll.BDP(K485,$AF$10)*L485)</f>
        <v>0.87226000000000004</v>
      </c>
      <c r="AG485" s="160">
        <f>AC485*AE485*V485/AF485 / AI740</f>
        <v>0</v>
      </c>
      <c r="AH485" s="160">
        <f>AC485*AE485*V485/AF485 / AI804</f>
        <v>0</v>
      </c>
      <c r="AI485" s="171"/>
      <c r="AJ485" s="162"/>
      <c r="AK485" s="144"/>
    </row>
    <row r="486" spans="2:37" s="40" customFormat="1" x14ac:dyDescent="0.2">
      <c r="B486" s="45">
        <v>6110</v>
      </c>
      <c r="C486" s="116" t="s">
        <v>109</v>
      </c>
      <c r="D486" s="40" t="str">
        <f>_xll.BDP(C486,$D$10)</f>
        <v>GBp</v>
      </c>
      <c r="E486" s="40" t="s">
        <v>504</v>
      </c>
      <c r="F486" s="61">
        <f>_xll.BDP(C486,$F$10)</f>
        <v>144.75</v>
      </c>
      <c r="G486" s="61">
        <f>_xll.BDP(C486,$G$10)</f>
        <v>145.4</v>
      </c>
      <c r="H486" s="62">
        <f t="shared" si="235"/>
        <v>0.65000000000000568</v>
      </c>
      <c r="I486" s="69">
        <f t="shared" si="236"/>
        <v>0.44905008635578975</v>
      </c>
      <c r="J486" s="23">
        <v>-2565000</v>
      </c>
      <c r="K486" s="45" t="str">
        <f>CONCATENATE(D804,D486, " Curncy")</f>
        <v>EURGBp Curncy</v>
      </c>
      <c r="L486" s="45">
        <f>IF(D486 = D804,1,_xll.BDP(K486,$L$10))</f>
        <v>1</v>
      </c>
      <c r="M486" s="63">
        <f>IF(D486 = D804,1,_xll.BDP(K486,$M$10)*L486)</f>
        <v>0.87409999999999999</v>
      </c>
      <c r="N486" s="265">
        <f t="shared" si="237"/>
        <v>-19073.904587575958</v>
      </c>
      <c r="O486" s="133">
        <f>N486 / AA740</f>
        <v>-1.2317321370398018E-4</v>
      </c>
      <c r="P486" s="275">
        <f>N486 / AA804</f>
        <v>-1.1335377109378993E-4</v>
      </c>
      <c r="Q486" s="64">
        <f t="shared" si="238"/>
        <v>-4266685.7338977233</v>
      </c>
      <c r="R486" s="10">
        <f>Q486 / AA740*100</f>
        <v>-2.7552900419320863</v>
      </c>
      <c r="S486" s="10">
        <f>Q486 / AA804*100</f>
        <v>-2.5356366641595249</v>
      </c>
      <c r="T486" s="288">
        <f t="shared" si="239"/>
        <v>-2.7552900419320863</v>
      </c>
      <c r="U486" s="127">
        <f t="shared" si="240"/>
        <v>0</v>
      </c>
      <c r="V486" s="30">
        <f t="shared" si="241"/>
        <v>0.01</v>
      </c>
      <c r="W486" s="40">
        <v>0</v>
      </c>
      <c r="X486" s="40">
        <v>1</v>
      </c>
      <c r="Y486" s="119">
        <f t="shared" si="242"/>
        <v>0</v>
      </c>
      <c r="Z486" s="119">
        <f t="shared" si="243"/>
        <v>0</v>
      </c>
      <c r="AA486" s="168"/>
      <c r="AB486" s="150">
        <f>_xll.BDH(C486,$AB$10,$D$1,$D$1)</f>
        <v>153.85</v>
      </c>
      <c r="AC486" s="148">
        <f t="shared" si="244"/>
        <v>-9.0999999999999943</v>
      </c>
      <c r="AD486" s="137">
        <f t="shared" si="245"/>
        <v>-5.9148521286967792</v>
      </c>
      <c r="AE486" s="136">
        <v>-2565000</v>
      </c>
      <c r="AF486" s="138">
        <f>IF(D486 = D804,1,_xll.BDP(K486,$AF$10)*L486)</f>
        <v>0.87226000000000004</v>
      </c>
      <c r="AG486" s="160">
        <f>AC486*AE486*V486/AF486 / AI740</f>
        <v>1.7322963793180248E-3</v>
      </c>
      <c r="AH486" s="160">
        <f>AC486*AE486*V486/AF486 / AI804</f>
        <v>1.5936605190147611E-3</v>
      </c>
      <c r="AI486" s="171"/>
      <c r="AJ486" s="162"/>
      <c r="AK486" s="144"/>
    </row>
    <row r="487" spans="2:37" s="40" customFormat="1" x14ac:dyDescent="0.2">
      <c r="B487" s="45">
        <v>19</v>
      </c>
      <c r="D487" s="40" t="s">
        <v>86</v>
      </c>
      <c r="E487" s="40" t="s">
        <v>108</v>
      </c>
      <c r="F487" s="61">
        <v>198.5</v>
      </c>
      <c r="G487" s="61">
        <v>198.5</v>
      </c>
      <c r="H487" s="62">
        <f t="shared" si="235"/>
        <v>0</v>
      </c>
      <c r="I487" s="69">
        <f t="shared" si="236"/>
        <v>0</v>
      </c>
      <c r="J487" s="23">
        <v>6346</v>
      </c>
      <c r="K487" s="45" t="str">
        <f>CONCATENATE(D804,D487, " Curncy")</f>
        <v>EURGBP Curncy</v>
      </c>
      <c r="L487" s="45">
        <f>IF(D487 = D804,1,_xll.BDP(K487,$L$10))</f>
        <v>1</v>
      </c>
      <c r="M487" s="63">
        <f>IF(D487 = D804,1,_xll.BDP(K487,$M$10)*L487)</f>
        <v>0.87409999999999999</v>
      </c>
      <c r="N487" s="265">
        <f t="shared" si="237"/>
        <v>0</v>
      </c>
      <c r="O487" s="133">
        <f>N487 / AA740</f>
        <v>0</v>
      </c>
      <c r="P487" s="275">
        <f>N487 / AA804</f>
        <v>0</v>
      </c>
      <c r="Q487" s="64">
        <f t="shared" si="238"/>
        <v>1441117.7210845442</v>
      </c>
      <c r="R487" s="10">
        <f>Q487 / AA740*100</f>
        <v>0.93062802226326069</v>
      </c>
      <c r="S487" s="10">
        <f>Q487 / AA804*100</f>
        <v>0.85643779712217838</v>
      </c>
      <c r="T487" s="288">
        <f t="shared" si="239"/>
        <v>0</v>
      </c>
      <c r="U487" s="127">
        <f t="shared" si="240"/>
        <v>0.93062802226326069</v>
      </c>
      <c r="V487" s="30">
        <f t="shared" si="241"/>
        <v>1</v>
      </c>
      <c r="W487" s="40">
        <v>1</v>
      </c>
      <c r="X487" s="40">
        <v>1</v>
      </c>
      <c r="Y487" s="119">
        <f t="shared" si="242"/>
        <v>0</v>
      </c>
      <c r="Z487" s="119">
        <f t="shared" si="243"/>
        <v>0</v>
      </c>
      <c r="AA487" s="168"/>
      <c r="AB487" s="150">
        <v>198.5</v>
      </c>
      <c r="AC487" s="148">
        <f t="shared" si="244"/>
        <v>0</v>
      </c>
      <c r="AD487" s="137">
        <f t="shared" si="245"/>
        <v>0</v>
      </c>
      <c r="AE487" s="136">
        <v>6346</v>
      </c>
      <c r="AF487" s="138">
        <f>IF(D487 = D804,1,_xll.BDP(K487,$AF$10)*L487)</f>
        <v>0.87226000000000004</v>
      </c>
      <c r="AG487" s="160">
        <f>AC487*AE487*V487/AF487 / AI740</f>
        <v>0</v>
      </c>
      <c r="AH487" s="160">
        <f>AC487*AE487*V487/AF487 / AI804</f>
        <v>0</v>
      </c>
      <c r="AI487" s="171"/>
      <c r="AJ487" s="162"/>
      <c r="AK487" s="144"/>
    </row>
    <row r="488" spans="2:37" s="40" customFormat="1" x14ac:dyDescent="0.2">
      <c r="B488" s="45">
        <v>469</v>
      </c>
      <c r="D488" s="40" t="s">
        <v>86</v>
      </c>
      <c r="E488" s="40" t="s">
        <v>107</v>
      </c>
      <c r="F488" s="61">
        <v>198.5</v>
      </c>
      <c r="G488" s="61">
        <v>198.5</v>
      </c>
      <c r="H488" s="62">
        <f t="shared" si="235"/>
        <v>0</v>
      </c>
      <c r="I488" s="69">
        <f t="shared" si="236"/>
        <v>0</v>
      </c>
      <c r="J488" s="23">
        <v>3677</v>
      </c>
      <c r="K488" s="45" t="str">
        <f>CONCATENATE(D804,D488, " Curncy")</f>
        <v>EURGBP Curncy</v>
      </c>
      <c r="L488" s="45">
        <f>IF(D488 = D804,1,_xll.BDP(K488,$L$10))</f>
        <v>1</v>
      </c>
      <c r="M488" s="63">
        <f>IF(D488 = D804,1,_xll.BDP(K488,$M$10)*L488)</f>
        <v>0.87409999999999999</v>
      </c>
      <c r="N488" s="265">
        <f t="shared" si="237"/>
        <v>0</v>
      </c>
      <c r="O488" s="133">
        <f>N488 / AA740</f>
        <v>0</v>
      </c>
      <c r="P488" s="275">
        <f>N488 / AA804</f>
        <v>0</v>
      </c>
      <c r="Q488" s="64">
        <f t="shared" si="238"/>
        <v>835012.5843724974</v>
      </c>
      <c r="R488" s="10">
        <f>Q488 / AA740*100</f>
        <v>0.53922458838039855</v>
      </c>
      <c r="S488" s="10">
        <f>Q488 / AA804*100</f>
        <v>0.49623728017936486</v>
      </c>
      <c r="T488" s="288">
        <f t="shared" si="239"/>
        <v>0</v>
      </c>
      <c r="U488" s="127">
        <f t="shared" si="240"/>
        <v>0.53922458838039855</v>
      </c>
      <c r="V488" s="30">
        <f t="shared" si="241"/>
        <v>1</v>
      </c>
      <c r="W488" s="40">
        <v>1</v>
      </c>
      <c r="X488" s="40">
        <v>1</v>
      </c>
      <c r="Y488" s="119">
        <f t="shared" si="242"/>
        <v>0</v>
      </c>
      <c r="Z488" s="119">
        <f t="shared" si="243"/>
        <v>0</v>
      </c>
      <c r="AA488" s="168"/>
      <c r="AB488" s="150">
        <v>198.5</v>
      </c>
      <c r="AC488" s="148">
        <f t="shared" si="244"/>
        <v>0</v>
      </c>
      <c r="AD488" s="137">
        <f t="shared" si="245"/>
        <v>0</v>
      </c>
      <c r="AE488" s="136">
        <v>3677</v>
      </c>
      <c r="AF488" s="138">
        <f>IF(D488 = D804,1,_xll.BDP(K488,$AF$10)*L488)</f>
        <v>0.87226000000000004</v>
      </c>
      <c r="AG488" s="160">
        <f>AC488*AE488*V488/AF488 / AI740</f>
        <v>0</v>
      </c>
      <c r="AH488" s="160">
        <f>AC488*AE488*V488/AF488 / AI804</f>
        <v>0</v>
      </c>
      <c r="AI488" s="171"/>
      <c r="AJ488" s="162"/>
      <c r="AK488" s="144"/>
    </row>
    <row r="489" spans="2:37" s="40" customFormat="1" ht="12" customHeight="1" x14ac:dyDescent="0.2">
      <c r="B489" s="45">
        <v>4083</v>
      </c>
      <c r="C489" s="40" t="s">
        <v>1248</v>
      </c>
      <c r="D489" s="40" t="str">
        <f>_xll.BDP(C489,$D$10)</f>
        <v>GBp</v>
      </c>
      <c r="E489" s="40" t="s">
        <v>1366</v>
      </c>
      <c r="F489" s="61">
        <f>_xll.BDP(C489,$F$10)</f>
        <v>229</v>
      </c>
      <c r="G489" s="61">
        <f>_xll.BDP(C489,$G$10)</f>
        <v>227.5</v>
      </c>
      <c r="H489" s="62">
        <f t="shared" si="235"/>
        <v>-1.5</v>
      </c>
      <c r="I489" s="69">
        <f t="shared" si="236"/>
        <v>-0.65502183406113534</v>
      </c>
      <c r="J489" s="23">
        <v>0</v>
      </c>
      <c r="K489" s="45" t="str">
        <f>CONCATENATE(D804,D489, " Curncy")</f>
        <v>EURGBp Curncy</v>
      </c>
      <c r="L489" s="45">
        <f>IF(D489 = D804,1,_xll.BDP(K489,$L$10))</f>
        <v>1</v>
      </c>
      <c r="M489" s="63">
        <f>IF(D489 = D804,1,_xll.BDP(K489,$M$10)*L489)</f>
        <v>0.87409999999999999</v>
      </c>
      <c r="N489" s="265">
        <f t="shared" si="237"/>
        <v>0</v>
      </c>
      <c r="O489" s="133">
        <f>N489 / AA740</f>
        <v>0</v>
      </c>
      <c r="P489" s="275">
        <f>N489 / AA804</f>
        <v>0</v>
      </c>
      <c r="Q489" s="64">
        <f t="shared" si="238"/>
        <v>0</v>
      </c>
      <c r="R489" s="10">
        <f>Q489 / AA740*100</f>
        <v>0</v>
      </c>
      <c r="S489" s="10">
        <f>Q489 / AA804*100</f>
        <v>0</v>
      </c>
      <c r="T489" s="288">
        <f t="shared" si="239"/>
        <v>0</v>
      </c>
      <c r="U489" s="127">
        <f t="shared" si="240"/>
        <v>0</v>
      </c>
      <c r="V489" s="30">
        <f t="shared" si="241"/>
        <v>0.01</v>
      </c>
      <c r="W489" s="40">
        <v>0</v>
      </c>
      <c r="X489" s="40">
        <v>1</v>
      </c>
      <c r="Y489" s="119">
        <f t="shared" si="242"/>
        <v>0</v>
      </c>
      <c r="Z489" s="119">
        <f t="shared" si="243"/>
        <v>0</v>
      </c>
      <c r="AA489" s="168"/>
      <c r="AB489" s="150">
        <f>_xll.BDH(C489,$AB$10,$D$1,$D$1)</f>
        <v>241.8</v>
      </c>
      <c r="AC489" s="148">
        <f t="shared" si="244"/>
        <v>-12.800000000000011</v>
      </c>
      <c r="AD489" s="137">
        <f t="shared" si="245"/>
        <v>-5.2936311000827168</v>
      </c>
      <c r="AE489" s="136">
        <v>0</v>
      </c>
      <c r="AF489" s="138">
        <f>IF(D489 = D804,1,_xll.BDP(K489,$AF$10)*L489)</f>
        <v>0.87226000000000004</v>
      </c>
      <c r="AG489" s="160">
        <f>AC489*AE489*V489/AF489 / AI740</f>
        <v>0</v>
      </c>
      <c r="AH489" s="160">
        <f>AC489*AE489*V489/AF489 / AI804</f>
        <v>0</v>
      </c>
      <c r="AI489" s="171"/>
      <c r="AJ489" s="162"/>
      <c r="AK489" s="144"/>
    </row>
    <row r="490" spans="2:37" s="40" customFormat="1" ht="12" customHeight="1" x14ac:dyDescent="0.2">
      <c r="B490" s="45">
        <v>6003</v>
      </c>
      <c r="C490" s="40" t="s">
        <v>1210</v>
      </c>
      <c r="D490" s="40" t="str">
        <f>_xll.BDP(C490,$D$10)</f>
        <v>GBp</v>
      </c>
      <c r="E490" s="40" t="s">
        <v>1332</v>
      </c>
      <c r="F490" s="61">
        <f>_xll.BDP(C490,$F$10)</f>
        <v>1298</v>
      </c>
      <c r="G490" s="61">
        <f>_xll.BDP(C490,$G$10)</f>
        <v>1302</v>
      </c>
      <c r="H490" s="62">
        <f t="shared" si="235"/>
        <v>4</v>
      </c>
      <c r="I490" s="69">
        <f t="shared" si="236"/>
        <v>0.30816640986132515</v>
      </c>
      <c r="J490" s="23">
        <v>0</v>
      </c>
      <c r="K490" s="45" t="str">
        <f>CONCATENATE(D804,D490, " Curncy")</f>
        <v>EURGBp Curncy</v>
      </c>
      <c r="L490" s="45">
        <f>IF(D490 = D804,1,_xll.BDP(K490,$L$10))</f>
        <v>1</v>
      </c>
      <c r="M490" s="63">
        <f>IF(D490 = D804,1,_xll.BDP(K490,$M$10)*L490)</f>
        <v>0.87409999999999999</v>
      </c>
      <c r="N490" s="265">
        <f t="shared" si="237"/>
        <v>0</v>
      </c>
      <c r="O490" s="133">
        <f>N490 / AA740</f>
        <v>0</v>
      </c>
      <c r="P490" s="275">
        <f>N490 / AA804</f>
        <v>0</v>
      </c>
      <c r="Q490" s="64">
        <f t="shared" si="238"/>
        <v>0</v>
      </c>
      <c r="R490" s="10">
        <f>Q490 / AA740*100</f>
        <v>0</v>
      </c>
      <c r="S490" s="10">
        <f>Q490 / AA804*100</f>
        <v>0</v>
      </c>
      <c r="T490" s="288">
        <f t="shared" si="239"/>
        <v>0</v>
      </c>
      <c r="U490" s="127">
        <f t="shared" si="240"/>
        <v>0</v>
      </c>
      <c r="V490" s="30">
        <f t="shared" si="241"/>
        <v>0.01</v>
      </c>
      <c r="W490" s="40">
        <v>0</v>
      </c>
      <c r="X490" s="40">
        <v>1</v>
      </c>
      <c r="Y490" s="119">
        <f t="shared" si="242"/>
        <v>0</v>
      </c>
      <c r="Z490" s="119">
        <f t="shared" si="243"/>
        <v>0</v>
      </c>
      <c r="AA490" s="168"/>
      <c r="AB490" s="150">
        <f>_xll.BDH(C490,$AB$10,$D$1,$D$1)</f>
        <v>1286</v>
      </c>
      <c r="AC490" s="148">
        <f t="shared" si="244"/>
        <v>12</v>
      </c>
      <c r="AD490" s="137">
        <f t="shared" si="245"/>
        <v>0.93312597200622094</v>
      </c>
      <c r="AE490" s="136">
        <v>0</v>
      </c>
      <c r="AF490" s="138">
        <f>IF(D490 = D804,1,_xll.BDP(K490,$AF$10)*L490)</f>
        <v>0.87226000000000004</v>
      </c>
      <c r="AG490" s="160">
        <f>AC490*AE490*V490/AF490 / AI740</f>
        <v>0</v>
      </c>
      <c r="AH490" s="160">
        <f>AC490*AE490*V490/AF490 / AI804</f>
        <v>0</v>
      </c>
      <c r="AI490" s="171"/>
      <c r="AJ490" s="162"/>
      <c r="AK490" s="144"/>
    </row>
    <row r="491" spans="2:37" s="40" customFormat="1" ht="12" customHeight="1" x14ac:dyDescent="0.2">
      <c r="B491" s="45">
        <v>10273</v>
      </c>
      <c r="C491" s="40" t="s">
        <v>1211</v>
      </c>
      <c r="D491" s="40" t="str">
        <f>_xll.BDP(C491,$D$10)</f>
        <v>GBp</v>
      </c>
      <c r="E491" s="40" t="s">
        <v>1333</v>
      </c>
      <c r="F491" s="61">
        <f>_xll.BDP(C491,$F$10)</f>
        <v>3101</v>
      </c>
      <c r="G491" s="61">
        <f>_xll.BDP(C491,$G$10)</f>
        <v>3086</v>
      </c>
      <c r="H491" s="62">
        <f t="shared" si="235"/>
        <v>-15</v>
      </c>
      <c r="I491" s="69">
        <f t="shared" si="236"/>
        <v>-0.48371493066752658</v>
      </c>
      <c r="J491" s="23">
        <v>0</v>
      </c>
      <c r="K491" s="45" t="str">
        <f>CONCATENATE(D804,D491, " Curncy")</f>
        <v>EURGBp Curncy</v>
      </c>
      <c r="L491" s="45">
        <f>IF(D491 = D804,1,_xll.BDP(K491,$L$10))</f>
        <v>1</v>
      </c>
      <c r="M491" s="63">
        <f>IF(D491 = D804,1,_xll.BDP(K491,$M$10)*L491)</f>
        <v>0.87409999999999999</v>
      </c>
      <c r="N491" s="265">
        <f t="shared" si="237"/>
        <v>0</v>
      </c>
      <c r="O491" s="133">
        <f>N491 / AA740</f>
        <v>0</v>
      </c>
      <c r="P491" s="275">
        <f>N491 / AA804</f>
        <v>0</v>
      </c>
      <c r="Q491" s="64">
        <f t="shared" si="238"/>
        <v>0</v>
      </c>
      <c r="R491" s="10">
        <f>Q491 / AA740*100</f>
        <v>0</v>
      </c>
      <c r="S491" s="10">
        <f>Q491 / AA804*100</f>
        <v>0</v>
      </c>
      <c r="T491" s="288">
        <f t="shared" si="239"/>
        <v>0</v>
      </c>
      <c r="U491" s="127">
        <f t="shared" si="240"/>
        <v>0</v>
      </c>
      <c r="V491" s="30">
        <f t="shared" si="241"/>
        <v>0.01</v>
      </c>
      <c r="W491" s="40">
        <v>0</v>
      </c>
      <c r="X491" s="40">
        <v>1</v>
      </c>
      <c r="Y491" s="119">
        <f t="shared" si="242"/>
        <v>0</v>
      </c>
      <c r="Z491" s="119">
        <f t="shared" si="243"/>
        <v>0</v>
      </c>
      <c r="AA491" s="168"/>
      <c r="AB491" s="150">
        <f>_xll.BDH(C491,$AB$10,$D$1,$D$1)</f>
        <v>3200</v>
      </c>
      <c r="AC491" s="148">
        <f t="shared" si="244"/>
        <v>-99</v>
      </c>
      <c r="AD491" s="137">
        <f t="shared" si="245"/>
        <v>-3.09375</v>
      </c>
      <c r="AE491" s="136">
        <v>0</v>
      </c>
      <c r="AF491" s="138">
        <f>IF(D491 = D804,1,_xll.BDP(K491,$AF$10)*L491)</f>
        <v>0.87226000000000004</v>
      </c>
      <c r="AG491" s="160">
        <f>AC491*AE491*V491/AF491 / AI740</f>
        <v>0</v>
      </c>
      <c r="AH491" s="160">
        <f>AC491*AE491*V491/AF491 / AI804</f>
        <v>0</v>
      </c>
      <c r="AI491" s="171"/>
      <c r="AJ491" s="162"/>
      <c r="AK491" s="144"/>
    </row>
    <row r="492" spans="2:37" s="40" customFormat="1" ht="12" customHeight="1" x14ac:dyDescent="0.2">
      <c r="B492" s="45">
        <v>10162</v>
      </c>
      <c r="C492" s="40" t="s">
        <v>1212</v>
      </c>
      <c r="D492" s="40" t="str">
        <f>_xll.BDP(C492,$D$10)</f>
        <v>GBp</v>
      </c>
      <c r="E492" s="40" t="s">
        <v>1334</v>
      </c>
      <c r="F492" s="61">
        <f>_xll.BDP(C492,$F$10)</f>
        <v>10</v>
      </c>
      <c r="G492" s="61">
        <f>_xll.BDP(C492,$G$10)</f>
        <v>9.1199999999999992</v>
      </c>
      <c r="H492" s="62">
        <f t="shared" si="235"/>
        <v>-0.88000000000000078</v>
      </c>
      <c r="I492" s="69">
        <f t="shared" si="236"/>
        <v>-8.8000000000000078</v>
      </c>
      <c r="J492" s="23">
        <v>0</v>
      </c>
      <c r="K492" s="45" t="str">
        <f>CONCATENATE(D804,D492, " Curncy")</f>
        <v>EURGBp Curncy</v>
      </c>
      <c r="L492" s="45">
        <f>IF(D492 = D804,1,_xll.BDP(K492,$L$10))</f>
        <v>1</v>
      </c>
      <c r="M492" s="63">
        <f>IF(D492 = D804,1,_xll.BDP(K492,$M$10)*L492)</f>
        <v>0.87409999999999999</v>
      </c>
      <c r="N492" s="265">
        <f t="shared" si="237"/>
        <v>0</v>
      </c>
      <c r="O492" s="133">
        <f>N492 / AA740</f>
        <v>0</v>
      </c>
      <c r="P492" s="275">
        <f>N492 / AA804</f>
        <v>0</v>
      </c>
      <c r="Q492" s="64">
        <f t="shared" si="238"/>
        <v>0</v>
      </c>
      <c r="R492" s="10">
        <f>Q492 / AA740*100</f>
        <v>0</v>
      </c>
      <c r="S492" s="10">
        <f>Q492 / AA804*100</f>
        <v>0</v>
      </c>
      <c r="T492" s="288">
        <f t="shared" si="239"/>
        <v>0</v>
      </c>
      <c r="U492" s="127">
        <f t="shared" si="240"/>
        <v>0</v>
      </c>
      <c r="V492" s="30">
        <f t="shared" si="241"/>
        <v>0.01</v>
      </c>
      <c r="W492" s="40">
        <v>0</v>
      </c>
      <c r="X492" s="40">
        <v>1</v>
      </c>
      <c r="Y492" s="119">
        <f t="shared" si="242"/>
        <v>0</v>
      </c>
      <c r="Z492" s="119">
        <f t="shared" si="243"/>
        <v>0</v>
      </c>
      <c r="AA492" s="168"/>
      <c r="AB492" s="150">
        <f>_xll.BDH(C492,$AB$10,$D$1,$D$1)</f>
        <v>10.5</v>
      </c>
      <c r="AC492" s="148">
        <f t="shared" si="244"/>
        <v>-0.5</v>
      </c>
      <c r="AD492" s="137">
        <f t="shared" si="245"/>
        <v>-4.7619047619047619</v>
      </c>
      <c r="AE492" s="136">
        <v>0</v>
      </c>
      <c r="AF492" s="138">
        <f>IF(D492 = D804,1,_xll.BDP(K492,$AF$10)*L492)</f>
        <v>0.87226000000000004</v>
      </c>
      <c r="AG492" s="160">
        <f>AC492*AE492*V492/AF492 / AI740</f>
        <v>0</v>
      </c>
      <c r="AH492" s="160">
        <f>AC492*AE492*V492/AF492 / AI804</f>
        <v>0</v>
      </c>
      <c r="AI492" s="171"/>
      <c r="AJ492" s="162"/>
      <c r="AK492" s="144"/>
    </row>
    <row r="493" spans="2:37" s="40" customFormat="1" x14ac:dyDescent="0.2">
      <c r="B493" s="45">
        <v>24000</v>
      </c>
      <c r="C493" s="116" t="s">
        <v>106</v>
      </c>
      <c r="D493" s="40" t="str">
        <f>_xll.BDP(C493,$D$10)</f>
        <v>GBp</v>
      </c>
      <c r="E493" s="40" t="s">
        <v>505</v>
      </c>
      <c r="F493" s="61">
        <f>_xll.BDP(C493,$F$10)</f>
        <v>132.69999999999999</v>
      </c>
      <c r="G493" s="61">
        <f>_xll.BDP(C493,$G$10)</f>
        <v>132.6</v>
      </c>
      <c r="H493" s="62">
        <f t="shared" ref="H493:H524" si="246">IF(OR(G493="#N/A N/A",F493="#N/A N/A"),0,  G493 - F493)</f>
        <v>-9.9999999999994316E-2</v>
      </c>
      <c r="I493" s="69">
        <f t="shared" ref="I493:I524" si="247">IF(OR(F493=0,F493="#N/A N/A"),0,H493 / F493*100)</f>
        <v>-7.5357950263748544E-2</v>
      </c>
      <c r="J493" s="23">
        <v>-2332000</v>
      </c>
      <c r="K493" s="45" t="str">
        <f>CONCATENATE(D804,D493, " Curncy")</f>
        <v>EURGBp Curncy</v>
      </c>
      <c r="L493" s="45">
        <f>IF(D493 = D804,1,_xll.BDP(K493,$L$10))</f>
        <v>1</v>
      </c>
      <c r="M493" s="63">
        <f>IF(D493 = D804,1,_xll.BDP(K493,$M$10)*L493)</f>
        <v>0.87409999999999999</v>
      </c>
      <c r="N493" s="265">
        <f t="shared" ref="N493:N524" si="248">H493*J493*V493/M493</f>
        <v>2667.8869694541445</v>
      </c>
      <c r="O493" s="133">
        <f>N493 / AA740</f>
        <v>1.7228366133313119E-5</v>
      </c>
      <c r="P493" s="275">
        <f>N493 / AA804</f>
        <v>1.5854910432790573E-5</v>
      </c>
      <c r="Q493" s="64">
        <f t="shared" ref="Q493:Q524" si="249">G493*J493*V493/M493</f>
        <v>-3537618.1214963961</v>
      </c>
      <c r="R493" s="10">
        <f>Q493 / AA740*100</f>
        <v>-2.2844813492774492</v>
      </c>
      <c r="S493" s="10">
        <f>Q493 / AA804*100</f>
        <v>-2.1023611233881492</v>
      </c>
      <c r="T493" s="288">
        <f t="shared" ref="T493:T524" si="250">IF(R493&lt;0,R493,0)</f>
        <v>-2.2844813492774492</v>
      </c>
      <c r="U493" s="127">
        <f t="shared" ref="U493:U524" si="251">IF(R493&gt;0,R493,0)</f>
        <v>0</v>
      </c>
      <c r="V493" s="30">
        <f t="shared" ref="V493:V524" si="252">IF(EXACT(D493,UPPER(D493)),1,0.01)/X493</f>
        <v>0.01</v>
      </c>
      <c r="W493" s="40">
        <v>0</v>
      </c>
      <c r="X493" s="40">
        <v>1</v>
      </c>
      <c r="Y493" s="119">
        <f t="shared" ref="Y493:Y524" si="253">IF(AND(R493&lt;0,O493&gt;0),O493,0)</f>
        <v>1.7228366133313119E-5</v>
      </c>
      <c r="Z493" s="119">
        <f t="shared" ref="Z493:Z524" si="254">IF(AND(R493&gt;0,O493&gt;0),O493,0)</f>
        <v>0</v>
      </c>
      <c r="AA493" s="168"/>
      <c r="AB493" s="150">
        <f>_xll.BDH(C493,$AB$10,$D$1,$D$1)</f>
        <v>143.19999999999999</v>
      </c>
      <c r="AC493" s="148">
        <f t="shared" ref="AC493:AC524" si="255">IF(OR(F493="#N/A N/A",AB493="#N/A N/A"),0,  F493 - AB493)</f>
        <v>-10.5</v>
      </c>
      <c r="AD493" s="137">
        <f t="shared" ref="AD493:AD524" si="256">IF(OR(AB493=0,AB493="#N/A N/A"),0,AC493 / AB493*100)</f>
        <v>-7.3324022346368718</v>
      </c>
      <c r="AE493" s="136">
        <v>-2332000</v>
      </c>
      <c r="AF493" s="138">
        <f>IF(D493 = D804,1,_xll.BDP(K493,$AF$10)*L493)</f>
        <v>0.87226000000000004</v>
      </c>
      <c r="AG493" s="160">
        <f>AC493*AE493*V493/AF493 / AI740</f>
        <v>1.8172357879305606E-3</v>
      </c>
      <c r="AH493" s="160">
        <f>AC493*AE493*V493/AF493 / AI804</f>
        <v>1.6718022178778336E-3</v>
      </c>
      <c r="AI493" s="171"/>
      <c r="AJ493" s="162"/>
      <c r="AK493" s="144"/>
    </row>
    <row r="494" spans="2:37" s="40" customFormat="1" x14ac:dyDescent="0.2">
      <c r="B494" s="45">
        <v>10254</v>
      </c>
      <c r="C494" s="116" t="s">
        <v>105</v>
      </c>
      <c r="D494" s="40" t="str">
        <f>_xll.BDP(C494,$D$10)</f>
        <v>GBp</v>
      </c>
      <c r="E494" s="40" t="s">
        <v>506</v>
      </c>
      <c r="F494" s="61">
        <f>_xll.BDP(C494,$F$10)</f>
        <v>479.7</v>
      </c>
      <c r="G494" s="61">
        <f>_xll.BDP(C494,$G$10)</f>
        <v>476.8</v>
      </c>
      <c r="H494" s="62">
        <f t="shared" si="246"/>
        <v>-2.8999999999999773</v>
      </c>
      <c r="I494" s="69">
        <f t="shared" si="247"/>
        <v>-0.60454450698352669</v>
      </c>
      <c r="J494" s="23">
        <v>-272000</v>
      </c>
      <c r="K494" s="45" t="str">
        <f>CONCATENATE(D804,D494, " Curncy")</f>
        <v>EURGBp Curncy</v>
      </c>
      <c r="L494" s="45">
        <f>IF(D494 = D804,1,_xll.BDP(K494,$L$10))</f>
        <v>1</v>
      </c>
      <c r="M494" s="63">
        <f>IF(D494 = D804,1,_xll.BDP(K494,$M$10)*L494)</f>
        <v>0.87409999999999999</v>
      </c>
      <c r="N494" s="265">
        <f t="shared" si="248"/>
        <v>9024.1391145177186</v>
      </c>
      <c r="O494" s="133">
        <f>N494 / AA740</f>
        <v>5.8275022324005376E-5</v>
      </c>
      <c r="P494" s="275">
        <f>N494 / AA804</f>
        <v>5.3629302527383425E-5</v>
      </c>
      <c r="Q494" s="64">
        <f t="shared" si="249"/>
        <v>-1483692.9413110628</v>
      </c>
      <c r="R494" s="10">
        <f>Q494 / AA740*100</f>
        <v>-0.95812174634779235</v>
      </c>
      <c r="S494" s="10">
        <f>Q494 / AA804*100</f>
        <v>-0.88173970500195242</v>
      </c>
      <c r="T494" s="288">
        <f t="shared" si="250"/>
        <v>-0.95812174634779235</v>
      </c>
      <c r="U494" s="127">
        <f t="shared" si="251"/>
        <v>0</v>
      </c>
      <c r="V494" s="30">
        <f t="shared" si="252"/>
        <v>0.01</v>
      </c>
      <c r="W494" s="40">
        <v>0</v>
      </c>
      <c r="X494" s="40">
        <v>1</v>
      </c>
      <c r="Y494" s="119">
        <f t="shared" si="253"/>
        <v>5.8275022324005376E-5</v>
      </c>
      <c r="Z494" s="119">
        <f t="shared" si="254"/>
        <v>0</v>
      </c>
      <c r="AA494" s="168"/>
      <c r="AB494" s="150">
        <f>_xll.BDH(C494,$AB$10,$D$1,$D$1)</f>
        <v>499.6</v>
      </c>
      <c r="AC494" s="148">
        <f t="shared" si="255"/>
        <v>-19.900000000000034</v>
      </c>
      <c r="AD494" s="137">
        <f t="shared" si="256"/>
        <v>-3.9831865492393979</v>
      </c>
      <c r="AE494" s="136">
        <v>-130000</v>
      </c>
      <c r="AF494" s="138">
        <f>IF(D494 = D804,1,_xll.BDP(K494,$AF$10)*L494)</f>
        <v>0.87226000000000004</v>
      </c>
      <c r="AG494" s="160">
        <f>AC494*AE494*V494/AF494 / AI740</f>
        <v>1.9199497604248831E-4</v>
      </c>
      <c r="AH494" s="160">
        <f>AC494*AE494*V494/AF494 / AI804</f>
        <v>1.7662959804173666E-4</v>
      </c>
      <c r="AI494" s="171"/>
      <c r="AJ494" s="162"/>
      <c r="AK494" s="144"/>
    </row>
    <row r="495" spans="2:37" s="40" customFormat="1" ht="12" customHeight="1" x14ac:dyDescent="0.2">
      <c r="B495" s="45">
        <v>3429</v>
      </c>
      <c r="C495" s="116" t="s">
        <v>1213</v>
      </c>
      <c r="D495" s="40" t="str">
        <f>_xll.BDP(C495,$D$10)</f>
        <v>GBp</v>
      </c>
      <c r="E495" s="40" t="s">
        <v>1335</v>
      </c>
      <c r="F495" s="61">
        <f>_xll.BDP(C495,$F$10)</f>
        <v>292.7</v>
      </c>
      <c r="G495" s="61">
        <f>_xll.BDP(C495,$G$10)</f>
        <v>296.7</v>
      </c>
      <c r="H495" s="62">
        <f t="shared" si="246"/>
        <v>4</v>
      </c>
      <c r="I495" s="69">
        <f t="shared" si="247"/>
        <v>1.3665869490946363</v>
      </c>
      <c r="J495" s="23">
        <v>0</v>
      </c>
      <c r="K495" s="45" t="str">
        <f>CONCATENATE(D804,D495, " Curncy")</f>
        <v>EURGBp Curncy</v>
      </c>
      <c r="L495" s="45">
        <f>IF(D495 = D804,1,_xll.BDP(K495,$L$10))</f>
        <v>1</v>
      </c>
      <c r="M495" s="63">
        <f>IF(D495 = D804,1,_xll.BDP(K495,$M$10)*L495)</f>
        <v>0.87409999999999999</v>
      </c>
      <c r="N495" s="265">
        <f t="shared" si="248"/>
        <v>0</v>
      </c>
      <c r="O495" s="133">
        <f>N495 / AA740</f>
        <v>0</v>
      </c>
      <c r="P495" s="275">
        <f>N495 / AA804</f>
        <v>0</v>
      </c>
      <c r="Q495" s="64">
        <f t="shared" si="249"/>
        <v>0</v>
      </c>
      <c r="R495" s="10">
        <f>Q495 / AA740*100</f>
        <v>0</v>
      </c>
      <c r="S495" s="10">
        <f>Q495 / AA804*100</f>
        <v>0</v>
      </c>
      <c r="T495" s="288">
        <f t="shared" si="250"/>
        <v>0</v>
      </c>
      <c r="U495" s="127">
        <f t="shared" si="251"/>
        <v>0</v>
      </c>
      <c r="V495" s="30">
        <f t="shared" si="252"/>
        <v>0.01</v>
      </c>
      <c r="W495" s="40">
        <v>0</v>
      </c>
      <c r="X495" s="40">
        <v>1</v>
      </c>
      <c r="Y495" s="119">
        <f t="shared" si="253"/>
        <v>0</v>
      </c>
      <c r="Z495" s="119">
        <f t="shared" si="254"/>
        <v>0</v>
      </c>
      <c r="AA495" s="168"/>
      <c r="AB495" s="150">
        <f>_xll.BDH(C495,$AB$10,$D$1,$D$1)</f>
        <v>352.3</v>
      </c>
      <c r="AC495" s="148">
        <f t="shared" si="255"/>
        <v>-59.600000000000023</v>
      </c>
      <c r="AD495" s="137">
        <f t="shared" si="256"/>
        <v>-16.917399943230208</v>
      </c>
      <c r="AE495" s="136">
        <v>0</v>
      </c>
      <c r="AF495" s="138">
        <f>IF(D495 = D804,1,_xll.BDP(K495,$AF$10)*L495)</f>
        <v>0.87226000000000004</v>
      </c>
      <c r="AG495" s="160">
        <f>AC495*AE495*V495/AF495 / AI740</f>
        <v>0</v>
      </c>
      <c r="AH495" s="160">
        <f>AC495*AE495*V495/AF495 / AI804</f>
        <v>0</v>
      </c>
      <c r="AI495" s="171"/>
      <c r="AJ495" s="162"/>
      <c r="AK495" s="144"/>
    </row>
    <row r="496" spans="2:37" s="40" customFormat="1" ht="12" customHeight="1" x14ac:dyDescent="0.2">
      <c r="B496" s="45">
        <v>10282</v>
      </c>
      <c r="C496" s="116" t="s">
        <v>1214</v>
      </c>
      <c r="D496" s="40" t="str">
        <f>_xll.BDP(C496,$D$10)</f>
        <v>GBp</v>
      </c>
      <c r="E496" s="40" t="s">
        <v>1336</v>
      </c>
      <c r="F496" s="61">
        <f>_xll.BDP(C496,$F$10)</f>
        <v>175</v>
      </c>
      <c r="G496" s="61">
        <f>_xll.BDP(C496,$G$10)</f>
        <v>171.65</v>
      </c>
      <c r="H496" s="62">
        <f t="shared" si="246"/>
        <v>-3.3499999999999943</v>
      </c>
      <c r="I496" s="69">
        <f t="shared" si="247"/>
        <v>-1.914285714285711</v>
      </c>
      <c r="J496" s="23">
        <v>0</v>
      </c>
      <c r="K496" s="45" t="str">
        <f>CONCATENATE(D804,D496, " Curncy")</f>
        <v>EURGBp Curncy</v>
      </c>
      <c r="L496" s="45">
        <f>IF(D496 = D804,1,_xll.BDP(K496,$L$10))</f>
        <v>1</v>
      </c>
      <c r="M496" s="63">
        <f>IF(D496 = D804,1,_xll.BDP(K496,$M$10)*L496)</f>
        <v>0.87409999999999999</v>
      </c>
      <c r="N496" s="265">
        <f t="shared" si="248"/>
        <v>0</v>
      </c>
      <c r="O496" s="133">
        <f>N496 / AA740</f>
        <v>0</v>
      </c>
      <c r="P496" s="275">
        <f>N496 / AA804</f>
        <v>0</v>
      </c>
      <c r="Q496" s="64">
        <f t="shared" si="249"/>
        <v>0</v>
      </c>
      <c r="R496" s="10">
        <f>Q496 / AA740*100</f>
        <v>0</v>
      </c>
      <c r="S496" s="10">
        <f>Q496 / AA804*100</f>
        <v>0</v>
      </c>
      <c r="T496" s="288">
        <f t="shared" si="250"/>
        <v>0</v>
      </c>
      <c r="U496" s="127">
        <f t="shared" si="251"/>
        <v>0</v>
      </c>
      <c r="V496" s="30">
        <f t="shared" si="252"/>
        <v>0.01</v>
      </c>
      <c r="W496" s="40">
        <v>0</v>
      </c>
      <c r="X496" s="40">
        <v>1</v>
      </c>
      <c r="Y496" s="119">
        <f t="shared" si="253"/>
        <v>0</v>
      </c>
      <c r="Z496" s="119">
        <f t="shared" si="254"/>
        <v>0</v>
      </c>
      <c r="AA496" s="168"/>
      <c r="AB496" s="150">
        <f>_xll.BDH(C496,$AB$10,$D$1,$D$1)</f>
        <v>163.4</v>
      </c>
      <c r="AC496" s="148">
        <f t="shared" si="255"/>
        <v>11.599999999999994</v>
      </c>
      <c r="AD496" s="137">
        <f t="shared" si="256"/>
        <v>7.0991432068543414</v>
      </c>
      <c r="AE496" s="136">
        <v>0</v>
      </c>
      <c r="AF496" s="138">
        <f>IF(D496 = D804,1,_xll.BDP(K496,$AF$10)*L496)</f>
        <v>0.87226000000000004</v>
      </c>
      <c r="AG496" s="160">
        <f>AC496*AE496*V496/AF496 / AI740</f>
        <v>0</v>
      </c>
      <c r="AH496" s="160">
        <f>AC496*AE496*V496/AF496 / AI804</f>
        <v>0</v>
      </c>
      <c r="AI496" s="171"/>
      <c r="AJ496" s="162"/>
      <c r="AK496" s="144"/>
    </row>
    <row r="497" spans="2:37" s="40" customFormat="1" x14ac:dyDescent="0.2">
      <c r="B497" s="45">
        <v>778</v>
      </c>
      <c r="C497" s="116" t="s">
        <v>104</v>
      </c>
      <c r="D497" s="40" t="str">
        <f>_xll.BDP(C497,$D$10)</f>
        <v>GBp</v>
      </c>
      <c r="E497" s="40" t="s">
        <v>507</v>
      </c>
      <c r="F497" s="61">
        <f>_xll.BDP(C497,$F$10)</f>
        <v>572.5</v>
      </c>
      <c r="G497" s="61">
        <f>_xll.BDP(C497,$G$10)</f>
        <v>570</v>
      </c>
      <c r="H497" s="62">
        <f t="shared" si="246"/>
        <v>-2.5</v>
      </c>
      <c r="I497" s="69">
        <f t="shared" si="247"/>
        <v>-0.43668122270742354</v>
      </c>
      <c r="J497" s="23">
        <v>-3009693</v>
      </c>
      <c r="K497" s="45" t="str">
        <f>CONCATENATE(D804,D497, " Curncy")</f>
        <v>EURGBp Curncy</v>
      </c>
      <c r="L497" s="45">
        <f>IF(D497 = D804,1,_xll.BDP(K497,$L$10))</f>
        <v>1</v>
      </c>
      <c r="M497" s="63">
        <f>IF(D497 = D804,1,_xll.BDP(K497,$M$10)*L497)</f>
        <v>0.87409999999999999</v>
      </c>
      <c r="N497" s="265">
        <f t="shared" si="248"/>
        <v>86079.767761125724</v>
      </c>
      <c r="O497" s="133">
        <f>N497 / AA740</f>
        <v>5.5587578208482534E-4</v>
      </c>
      <c r="P497" s="275">
        <f>N497 / AA804</f>
        <v>5.115610307161177E-4</v>
      </c>
      <c r="Q497" s="64">
        <f t="shared" si="249"/>
        <v>-19626187.049536668</v>
      </c>
      <c r="R497" s="10">
        <f>Q497 / AA740*100</f>
        <v>-12.67396783153402</v>
      </c>
      <c r="S497" s="10">
        <f>Q497 / AA804*100</f>
        <v>-11.663591500327486</v>
      </c>
      <c r="T497" s="288">
        <f t="shared" si="250"/>
        <v>-12.67396783153402</v>
      </c>
      <c r="U497" s="127">
        <f t="shared" si="251"/>
        <v>0</v>
      </c>
      <c r="V497" s="30">
        <f t="shared" si="252"/>
        <v>0.01</v>
      </c>
      <c r="W497" s="40">
        <v>0</v>
      </c>
      <c r="X497" s="40">
        <v>1</v>
      </c>
      <c r="Y497" s="119">
        <f t="shared" si="253"/>
        <v>5.5587578208482534E-4</v>
      </c>
      <c r="Z497" s="119">
        <f t="shared" si="254"/>
        <v>0</v>
      </c>
      <c r="AA497" s="168"/>
      <c r="AB497" s="150">
        <f>_xll.BDH(C497,$AB$10,$D$1,$D$1)</f>
        <v>589</v>
      </c>
      <c r="AC497" s="148">
        <f t="shared" si="255"/>
        <v>-16.5</v>
      </c>
      <c r="AD497" s="137">
        <f t="shared" si="256"/>
        <v>-2.801358234295416</v>
      </c>
      <c r="AE497" s="136">
        <v>-3009693</v>
      </c>
      <c r="AF497" s="138">
        <f>IF(D497 = D804,1,_xll.BDP(K497,$AF$10)*L497)</f>
        <v>0.87226000000000004</v>
      </c>
      <c r="AG497" s="160">
        <f>AC497*AE497*V497/AF497 / AI740</f>
        <v>3.6855268398140791E-3</v>
      </c>
      <c r="AH497" s="160">
        <f>AC497*AE497*V497/AF497 / AI804</f>
        <v>3.3905737415979732E-3</v>
      </c>
      <c r="AI497" s="171"/>
      <c r="AJ497" s="162"/>
      <c r="AK497" s="144"/>
    </row>
    <row r="498" spans="2:37" s="40" customFormat="1" ht="12" customHeight="1" x14ac:dyDescent="0.2">
      <c r="B498" s="45">
        <v>6416</v>
      </c>
      <c r="C498" s="116" t="s">
        <v>1215</v>
      </c>
      <c r="D498" s="40" t="str">
        <f>_xll.BDP(C498,$D$10)</f>
        <v>GBp</v>
      </c>
      <c r="E498" s="40" t="s">
        <v>1337</v>
      </c>
      <c r="F498" s="61">
        <f>_xll.BDP(C498,$F$10)</f>
        <v>258.39999999999998</v>
      </c>
      <c r="G498" s="61">
        <f>_xll.BDP(C498,$G$10)</f>
        <v>254.2</v>
      </c>
      <c r="H498" s="62">
        <f t="shared" si="246"/>
        <v>-4.1999999999999886</v>
      </c>
      <c r="I498" s="69">
        <f t="shared" si="247"/>
        <v>-1.6253869969040207</v>
      </c>
      <c r="J498" s="23">
        <v>0</v>
      </c>
      <c r="K498" s="45" t="str">
        <f>CONCATENATE(D804,D498, " Curncy")</f>
        <v>EURGBp Curncy</v>
      </c>
      <c r="L498" s="45">
        <f>IF(D498 = D804,1,_xll.BDP(K498,$L$10))</f>
        <v>1</v>
      </c>
      <c r="M498" s="63">
        <f>IF(D498 = D804,1,_xll.BDP(K498,$M$10)*L498)</f>
        <v>0.87409999999999999</v>
      </c>
      <c r="N498" s="265">
        <f t="shared" si="248"/>
        <v>0</v>
      </c>
      <c r="O498" s="133">
        <f>N498 / AA740</f>
        <v>0</v>
      </c>
      <c r="P498" s="275">
        <f>N498 / AA804</f>
        <v>0</v>
      </c>
      <c r="Q498" s="64">
        <f t="shared" si="249"/>
        <v>0</v>
      </c>
      <c r="R498" s="10">
        <f>Q498 / AA740*100</f>
        <v>0</v>
      </c>
      <c r="S498" s="10">
        <f>Q498 / AA804*100</f>
        <v>0</v>
      </c>
      <c r="T498" s="288">
        <f t="shared" si="250"/>
        <v>0</v>
      </c>
      <c r="U498" s="127">
        <f t="shared" si="251"/>
        <v>0</v>
      </c>
      <c r="V498" s="30">
        <f t="shared" si="252"/>
        <v>0.01</v>
      </c>
      <c r="W498" s="40">
        <v>0</v>
      </c>
      <c r="X498" s="40">
        <v>1</v>
      </c>
      <c r="Y498" s="119">
        <f t="shared" si="253"/>
        <v>0</v>
      </c>
      <c r="Z498" s="119">
        <f t="shared" si="254"/>
        <v>0</v>
      </c>
      <c r="AA498" s="168"/>
      <c r="AB498" s="150">
        <f>_xll.BDH(C498,$AB$10,$D$1,$D$1)</f>
        <v>264.2</v>
      </c>
      <c r="AC498" s="148">
        <f t="shared" si="255"/>
        <v>-5.8000000000000114</v>
      </c>
      <c r="AD498" s="137">
        <f t="shared" si="256"/>
        <v>-2.195306585919762</v>
      </c>
      <c r="AE498" s="136">
        <v>0</v>
      </c>
      <c r="AF498" s="138">
        <f>IF(D498 = D804,1,_xll.BDP(K498,$AF$10)*L498)</f>
        <v>0.87226000000000004</v>
      </c>
      <c r="AG498" s="160">
        <f>AC498*AE498*V498/AF498 / AI740</f>
        <v>0</v>
      </c>
      <c r="AH498" s="160">
        <f>AC498*AE498*V498/AF498 / AI804</f>
        <v>0</v>
      </c>
      <c r="AI498" s="171"/>
      <c r="AJ498" s="162"/>
      <c r="AK498" s="144"/>
    </row>
    <row r="499" spans="2:37" s="40" customFormat="1" ht="12" customHeight="1" x14ac:dyDescent="0.2">
      <c r="B499" s="45">
        <v>2201</v>
      </c>
      <c r="C499" s="116" t="s">
        <v>1216</v>
      </c>
      <c r="D499" s="40" t="str">
        <f>_xll.BDP(C499,$D$10)</f>
        <v>GBp</v>
      </c>
      <c r="E499" s="40" t="s">
        <v>1338</v>
      </c>
      <c r="F499" s="61">
        <f>_xll.BDP(C499,$F$10)</f>
        <v>66.06</v>
      </c>
      <c r="G499" s="61">
        <f>_xll.BDP(C499,$G$10)</f>
        <v>64.760000000000005</v>
      </c>
      <c r="H499" s="62">
        <f t="shared" si="246"/>
        <v>-1.2999999999999972</v>
      </c>
      <c r="I499" s="69">
        <f t="shared" si="247"/>
        <v>-1.9679079624583669</v>
      </c>
      <c r="J499" s="23">
        <v>0</v>
      </c>
      <c r="K499" s="45" t="str">
        <f>CONCATENATE(D804,D499, " Curncy")</f>
        <v>EURGBp Curncy</v>
      </c>
      <c r="L499" s="45">
        <f>IF(D499 = D804,1,_xll.BDP(K499,$L$10))</f>
        <v>1</v>
      </c>
      <c r="M499" s="63">
        <f>IF(D499 = D804,1,_xll.BDP(K499,$M$10)*L499)</f>
        <v>0.87409999999999999</v>
      </c>
      <c r="N499" s="265">
        <f t="shared" si="248"/>
        <v>0</v>
      </c>
      <c r="O499" s="133">
        <f>N499 / AA740</f>
        <v>0</v>
      </c>
      <c r="P499" s="275">
        <f>N499 / AA804</f>
        <v>0</v>
      </c>
      <c r="Q499" s="64">
        <f t="shared" si="249"/>
        <v>0</v>
      </c>
      <c r="R499" s="10">
        <f>Q499 / AA740*100</f>
        <v>0</v>
      </c>
      <c r="S499" s="10">
        <f>Q499 / AA804*100</f>
        <v>0</v>
      </c>
      <c r="T499" s="288">
        <f t="shared" si="250"/>
        <v>0</v>
      </c>
      <c r="U499" s="127">
        <f t="shared" si="251"/>
        <v>0</v>
      </c>
      <c r="V499" s="30">
        <f t="shared" si="252"/>
        <v>0.01</v>
      </c>
      <c r="W499" s="40">
        <v>0</v>
      </c>
      <c r="X499" s="40">
        <v>1</v>
      </c>
      <c r="Y499" s="119">
        <f t="shared" si="253"/>
        <v>0</v>
      </c>
      <c r="Z499" s="119">
        <f t="shared" si="254"/>
        <v>0</v>
      </c>
      <c r="AA499" s="168"/>
      <c r="AB499" s="150">
        <f>_xll.BDH(C499,$AB$10,$D$1,$D$1)</f>
        <v>67.5</v>
      </c>
      <c r="AC499" s="148">
        <f t="shared" si="255"/>
        <v>-1.4399999999999977</v>
      </c>
      <c r="AD499" s="137">
        <f t="shared" si="256"/>
        <v>-2.1333333333333298</v>
      </c>
      <c r="AE499" s="136">
        <v>0</v>
      </c>
      <c r="AF499" s="138">
        <f>IF(D499 = D804,1,_xll.BDP(K499,$AF$10)*L499)</f>
        <v>0.87226000000000004</v>
      </c>
      <c r="AG499" s="160">
        <f>AC499*AE499*V499/AF499 / AI740</f>
        <v>0</v>
      </c>
      <c r="AH499" s="160">
        <f>AC499*AE499*V499/AF499 / AI804</f>
        <v>0</v>
      </c>
      <c r="AI499" s="171"/>
      <c r="AJ499" s="162"/>
      <c r="AK499" s="144"/>
    </row>
    <row r="500" spans="2:37" s="40" customFormat="1" ht="12" customHeight="1" x14ac:dyDescent="0.2">
      <c r="B500" s="45">
        <v>10193</v>
      </c>
      <c r="C500" s="116" t="s">
        <v>1217</v>
      </c>
      <c r="D500" s="40" t="str">
        <f>_xll.BDP(C500,$D$10)</f>
        <v>GBp</v>
      </c>
      <c r="E500" s="40" t="s">
        <v>1339</v>
      </c>
      <c r="F500" s="61">
        <f>_xll.BDP(C500,$F$10)</f>
        <v>4183</v>
      </c>
      <c r="G500" s="61">
        <f>_xll.BDP(C500,$G$10)</f>
        <v>4124</v>
      </c>
      <c r="H500" s="62">
        <f t="shared" si="246"/>
        <v>-59</v>
      </c>
      <c r="I500" s="69">
        <f t="shared" si="247"/>
        <v>-1.4104709538608655</v>
      </c>
      <c r="J500" s="23">
        <v>0</v>
      </c>
      <c r="K500" s="45" t="str">
        <f>CONCATENATE(D804,D500, " Curncy")</f>
        <v>EURGBp Curncy</v>
      </c>
      <c r="L500" s="45">
        <f>IF(D500 = D804,1,_xll.BDP(K500,$L$10))</f>
        <v>1</v>
      </c>
      <c r="M500" s="63">
        <f>IF(D500 = D804,1,_xll.BDP(K500,$M$10)*L500)</f>
        <v>0.87409999999999999</v>
      </c>
      <c r="N500" s="265">
        <f t="shared" si="248"/>
        <v>0</v>
      </c>
      <c r="O500" s="133">
        <f>N500 / AA740</f>
        <v>0</v>
      </c>
      <c r="P500" s="275">
        <f>N500 / AA804</f>
        <v>0</v>
      </c>
      <c r="Q500" s="64">
        <f t="shared" si="249"/>
        <v>0</v>
      </c>
      <c r="R500" s="10">
        <f>Q500 / AA740*100</f>
        <v>0</v>
      </c>
      <c r="S500" s="10">
        <f>Q500 / AA804*100</f>
        <v>0</v>
      </c>
      <c r="T500" s="288">
        <f t="shared" si="250"/>
        <v>0</v>
      </c>
      <c r="U500" s="127">
        <f t="shared" si="251"/>
        <v>0</v>
      </c>
      <c r="V500" s="30">
        <f t="shared" si="252"/>
        <v>0.01</v>
      </c>
      <c r="W500" s="40">
        <v>0</v>
      </c>
      <c r="X500" s="40">
        <v>1</v>
      </c>
      <c r="Y500" s="119">
        <f t="shared" si="253"/>
        <v>0</v>
      </c>
      <c r="Z500" s="119">
        <f t="shared" si="254"/>
        <v>0</v>
      </c>
      <c r="AA500" s="168"/>
      <c r="AB500" s="150">
        <f>_xll.BDH(C500,$AB$10,$D$1,$D$1)</f>
        <v>3921</v>
      </c>
      <c r="AC500" s="148">
        <f t="shared" si="255"/>
        <v>262</v>
      </c>
      <c r="AD500" s="137">
        <f t="shared" si="256"/>
        <v>6.6819688854883958</v>
      </c>
      <c r="AE500" s="136">
        <v>0</v>
      </c>
      <c r="AF500" s="138">
        <f>IF(D500 = D804,1,_xll.BDP(K500,$AF$10)*L500)</f>
        <v>0.87226000000000004</v>
      </c>
      <c r="AG500" s="160">
        <f>AC500*AE500*V500/AF500 / AI740</f>
        <v>0</v>
      </c>
      <c r="AH500" s="160">
        <f>AC500*AE500*V500/AF500 / AI804</f>
        <v>0</v>
      </c>
      <c r="AI500" s="171"/>
      <c r="AJ500" s="162"/>
      <c r="AK500" s="144"/>
    </row>
    <row r="501" spans="2:37" s="40" customFormat="1" ht="12" customHeight="1" x14ac:dyDescent="0.2">
      <c r="B501" s="45">
        <v>6288</v>
      </c>
      <c r="C501" s="116" t="s">
        <v>1218</v>
      </c>
      <c r="D501" s="40" t="str">
        <f>_xll.BDP(C501,$D$10)</f>
        <v>GBp</v>
      </c>
      <c r="E501" s="40" t="s">
        <v>1340</v>
      </c>
      <c r="F501" s="61">
        <f>_xll.BDP(C501,$F$10)</f>
        <v>58.35</v>
      </c>
      <c r="G501" s="61">
        <f>_xll.BDP(C501,$G$10)</f>
        <v>58.3</v>
      </c>
      <c r="H501" s="62">
        <f t="shared" si="246"/>
        <v>-5.0000000000004263E-2</v>
      </c>
      <c r="I501" s="69">
        <f t="shared" si="247"/>
        <v>-8.5689802913460594E-2</v>
      </c>
      <c r="J501" s="23">
        <v>0</v>
      </c>
      <c r="K501" s="45" t="str">
        <f>CONCATENATE(D804,D501, " Curncy")</f>
        <v>EURGBp Curncy</v>
      </c>
      <c r="L501" s="45">
        <f>IF(D501 = D804,1,_xll.BDP(K501,$L$10))</f>
        <v>1</v>
      </c>
      <c r="M501" s="63">
        <f>IF(D501 = D804,1,_xll.BDP(K501,$M$10)*L501)</f>
        <v>0.87409999999999999</v>
      </c>
      <c r="N501" s="265">
        <f t="shared" si="248"/>
        <v>0</v>
      </c>
      <c r="O501" s="133">
        <f>N501 / AA740</f>
        <v>0</v>
      </c>
      <c r="P501" s="275">
        <f>N501 / AA804</f>
        <v>0</v>
      </c>
      <c r="Q501" s="64">
        <f t="shared" si="249"/>
        <v>0</v>
      </c>
      <c r="R501" s="10">
        <f>Q501 / AA740*100</f>
        <v>0</v>
      </c>
      <c r="S501" s="10">
        <f>Q501 / AA804*100</f>
        <v>0</v>
      </c>
      <c r="T501" s="288">
        <f t="shared" si="250"/>
        <v>0</v>
      </c>
      <c r="U501" s="127">
        <f t="shared" si="251"/>
        <v>0</v>
      </c>
      <c r="V501" s="30">
        <f t="shared" si="252"/>
        <v>0.01</v>
      </c>
      <c r="W501" s="40">
        <v>0</v>
      </c>
      <c r="X501" s="40">
        <v>1</v>
      </c>
      <c r="Y501" s="119">
        <f t="shared" si="253"/>
        <v>0</v>
      </c>
      <c r="Z501" s="119">
        <f t="shared" si="254"/>
        <v>0</v>
      </c>
      <c r="AA501" s="168"/>
      <c r="AB501" s="150">
        <f>_xll.BDH(C501,$AB$10,$D$1,$D$1)</f>
        <v>64.599999999999994</v>
      </c>
      <c r="AC501" s="148">
        <f t="shared" si="255"/>
        <v>-6.2499999999999929</v>
      </c>
      <c r="AD501" s="137">
        <f t="shared" si="256"/>
        <v>-9.6749226006191851</v>
      </c>
      <c r="AE501" s="136">
        <v>0</v>
      </c>
      <c r="AF501" s="138">
        <f>IF(D501 = D804,1,_xll.BDP(K501,$AF$10)*L501)</f>
        <v>0.87226000000000004</v>
      </c>
      <c r="AG501" s="160">
        <f>AC501*AE501*V501/AF501 / AI740</f>
        <v>0</v>
      </c>
      <c r="AH501" s="160">
        <f>AC501*AE501*V501/AF501 / AI804</f>
        <v>0</v>
      </c>
      <c r="AI501" s="171"/>
      <c r="AJ501" s="162"/>
      <c r="AK501" s="144"/>
    </row>
    <row r="502" spans="2:37" s="40" customFormat="1" x14ac:dyDescent="0.2">
      <c r="B502" s="45">
        <v>11</v>
      </c>
      <c r="C502" s="116" t="s">
        <v>103</v>
      </c>
      <c r="D502" s="40" t="str">
        <f>_xll.BDP(C502,$D$10)</f>
        <v>GBp</v>
      </c>
      <c r="E502" s="40" t="s">
        <v>508</v>
      </c>
      <c r="F502" s="61">
        <f>_xll.BDP(C502,$F$10)</f>
        <v>88.1</v>
      </c>
      <c r="G502" s="61">
        <f>_xll.BDP(C502,$G$10)</f>
        <v>88.6</v>
      </c>
      <c r="H502" s="62">
        <f t="shared" si="246"/>
        <v>0.5</v>
      </c>
      <c r="I502" s="69">
        <f t="shared" si="247"/>
        <v>0.56753688989784346</v>
      </c>
      <c r="J502" s="23">
        <v>-800000</v>
      </c>
      <c r="K502" s="45" t="str">
        <f>CONCATENATE(D804,D502, " Curncy")</f>
        <v>EURGBp Curncy</v>
      </c>
      <c r="L502" s="45">
        <f>IF(D502 = D804,1,_xll.BDP(K502,$L$10))</f>
        <v>1</v>
      </c>
      <c r="M502" s="63">
        <f>IF(D502 = D804,1,_xll.BDP(K502,$M$10)*L502)</f>
        <v>0.87409999999999999</v>
      </c>
      <c r="N502" s="265">
        <f t="shared" si="248"/>
        <v>-4576.1354536094268</v>
      </c>
      <c r="O502" s="133">
        <f>N502 / AA740</f>
        <v>-2.9551228359029327E-5</v>
      </c>
      <c r="P502" s="275">
        <f>N502 / AA804</f>
        <v>-2.7195386677172337E-5</v>
      </c>
      <c r="Q502" s="64">
        <f t="shared" si="249"/>
        <v>-810891.20237959048</v>
      </c>
      <c r="R502" s="10">
        <f>Q502 / AA740*100</f>
        <v>-0.52364776652199974</v>
      </c>
      <c r="S502" s="10">
        <f>Q502 / AA804*100</f>
        <v>-0.48190225191949387</v>
      </c>
      <c r="T502" s="288">
        <f t="shared" si="250"/>
        <v>-0.52364776652199974</v>
      </c>
      <c r="U502" s="127">
        <f t="shared" si="251"/>
        <v>0</v>
      </c>
      <c r="V502" s="30">
        <f t="shared" si="252"/>
        <v>0.01</v>
      </c>
      <c r="W502" s="40">
        <v>0</v>
      </c>
      <c r="X502" s="40">
        <v>1</v>
      </c>
      <c r="Y502" s="119">
        <f t="shared" si="253"/>
        <v>0</v>
      </c>
      <c r="Z502" s="119">
        <f t="shared" si="254"/>
        <v>0</v>
      </c>
      <c r="AA502" s="168"/>
      <c r="AB502" s="150">
        <f>_xll.BDH(C502,$AB$10,$D$1,$D$1)</f>
        <v>93.1</v>
      </c>
      <c r="AC502" s="148">
        <f t="shared" si="255"/>
        <v>-5</v>
      </c>
      <c r="AD502" s="137">
        <f t="shared" si="256"/>
        <v>-5.3705692803437168</v>
      </c>
      <c r="AE502" s="136">
        <v>-800000</v>
      </c>
      <c r="AF502" s="138">
        <f>IF(D502 = D804,1,_xll.BDP(K502,$AF$10)*L502)</f>
        <v>0.87226000000000004</v>
      </c>
      <c r="AG502" s="160">
        <f>AC502*AE502*V502/AF502 / AI740</f>
        <v>2.968611921801128E-4</v>
      </c>
      <c r="AH502" s="160">
        <f>AC502*AE502*V502/AF502 / AI804</f>
        <v>2.7310335994083703E-4</v>
      </c>
      <c r="AI502" s="171"/>
      <c r="AJ502" s="162"/>
      <c r="AK502" s="144"/>
    </row>
    <row r="503" spans="2:37" s="40" customFormat="1" x14ac:dyDescent="0.2">
      <c r="B503" s="45">
        <v>3260</v>
      </c>
      <c r="C503" s="116" t="s">
        <v>102</v>
      </c>
      <c r="D503" s="40" t="str">
        <f>_xll.BDP(C503,$D$10)</f>
        <v>GBp</v>
      </c>
      <c r="E503" s="40" t="s">
        <v>509</v>
      </c>
      <c r="F503" s="61">
        <f>_xll.BDP(C503,$F$10)</f>
        <v>173.2</v>
      </c>
      <c r="G503" s="61">
        <f>_xll.BDP(C503,$G$10)</f>
        <v>171.5</v>
      </c>
      <c r="H503" s="62">
        <f t="shared" si="246"/>
        <v>-1.6999999999999886</v>
      </c>
      <c r="I503" s="69">
        <f t="shared" si="247"/>
        <v>-0.98152424942262628</v>
      </c>
      <c r="J503" s="23">
        <v>3983000</v>
      </c>
      <c r="K503" s="45" t="str">
        <f>CONCATENATE(D804,D503, " Curncy")</f>
        <v>EURGBp Curncy</v>
      </c>
      <c r="L503" s="45">
        <f>IF(D503 = D804,1,_xll.BDP(K503,$L$10))</f>
        <v>1</v>
      </c>
      <c r="M503" s="63">
        <f>IF(D503 = D804,1,_xll.BDP(K503,$M$10)*L503)</f>
        <v>0.87409999999999999</v>
      </c>
      <c r="N503" s="265">
        <f t="shared" si="248"/>
        <v>-77463.676924836458</v>
      </c>
      <c r="O503" s="133">
        <f>N503 / AA740</f>
        <v>-5.0023580585455531E-4</v>
      </c>
      <c r="P503" s="275">
        <f>N503 / AA804</f>
        <v>-4.6035670682450098E-4</v>
      </c>
      <c r="Q503" s="64">
        <f t="shared" si="249"/>
        <v>7814717.995652671</v>
      </c>
      <c r="R503" s="10">
        <f>Q503 / AA740*100</f>
        <v>5.0464965120033423</v>
      </c>
      <c r="S503" s="10">
        <f>Q503 / AA804*100</f>
        <v>4.6441867776707317</v>
      </c>
      <c r="T503" s="288">
        <f t="shared" si="250"/>
        <v>0</v>
      </c>
      <c r="U503" s="127">
        <f t="shared" si="251"/>
        <v>5.0464965120033423</v>
      </c>
      <c r="V503" s="30">
        <f t="shared" si="252"/>
        <v>0.01</v>
      </c>
      <c r="W503" s="40">
        <v>0</v>
      </c>
      <c r="X503" s="40">
        <v>1</v>
      </c>
      <c r="Y503" s="119">
        <f t="shared" si="253"/>
        <v>0</v>
      </c>
      <c r="Z503" s="119">
        <f t="shared" si="254"/>
        <v>0</v>
      </c>
      <c r="AA503" s="168"/>
      <c r="AB503" s="150">
        <f>_xll.BDH(C503,$AB$10,$D$1,$D$1)</f>
        <v>168.8</v>
      </c>
      <c r="AC503" s="148">
        <f t="shared" si="255"/>
        <v>4.3999999999999773</v>
      </c>
      <c r="AD503" s="137">
        <f t="shared" si="256"/>
        <v>2.6066350710900337</v>
      </c>
      <c r="AE503" s="136">
        <v>3983000</v>
      </c>
      <c r="AF503" s="138">
        <f>IF(D503 = D804,1,_xll.BDP(K503,$AF$10)*L503)</f>
        <v>0.87226000000000004</v>
      </c>
      <c r="AG503" s="160">
        <f>AC503*AE503*V503/AF503 / AI740</f>
        <v>1.3006379412987216E-3</v>
      </c>
      <c r="AH503" s="160">
        <f>AC503*AE503*V503/AF503 / AI804</f>
        <v>1.1965477509087831E-3</v>
      </c>
      <c r="AI503" s="171"/>
      <c r="AJ503" s="162"/>
      <c r="AK503" s="144"/>
    </row>
    <row r="504" spans="2:37" s="40" customFormat="1" ht="12" customHeight="1" x14ac:dyDescent="0.2">
      <c r="B504" s="45">
        <v>6360</v>
      </c>
      <c r="C504" s="116" t="s">
        <v>1219</v>
      </c>
      <c r="D504" s="40" t="str">
        <f>_xll.BDP(C504,$D$10)</f>
        <v>GBp</v>
      </c>
      <c r="E504" s="40" t="s">
        <v>1341</v>
      </c>
      <c r="F504" s="61">
        <f>_xll.BDP(C504,$F$10)</f>
        <v>265.3</v>
      </c>
      <c r="G504" s="61">
        <f>_xll.BDP(C504,$G$10)</f>
        <v>268.39999999999998</v>
      </c>
      <c r="H504" s="62">
        <f t="shared" si="246"/>
        <v>3.0999999999999659</v>
      </c>
      <c r="I504" s="69">
        <f t="shared" si="247"/>
        <v>1.168488503580839</v>
      </c>
      <c r="J504" s="23">
        <v>0</v>
      </c>
      <c r="K504" s="45" t="str">
        <f>CONCATENATE(D804,D504, " Curncy")</f>
        <v>EURGBp Curncy</v>
      </c>
      <c r="L504" s="45">
        <f>IF(D504 = D804,1,_xll.BDP(K504,$L$10))</f>
        <v>1</v>
      </c>
      <c r="M504" s="63">
        <f>IF(D504 = D804,1,_xll.BDP(K504,$M$10)*L504)</f>
        <v>0.87409999999999999</v>
      </c>
      <c r="N504" s="265">
        <f t="shared" si="248"/>
        <v>0</v>
      </c>
      <c r="O504" s="133">
        <f>N504 / AA740</f>
        <v>0</v>
      </c>
      <c r="P504" s="275">
        <f>N504 / AA804</f>
        <v>0</v>
      </c>
      <c r="Q504" s="64">
        <f t="shared" si="249"/>
        <v>0</v>
      </c>
      <c r="R504" s="10">
        <f>Q504 / AA740*100</f>
        <v>0</v>
      </c>
      <c r="S504" s="10">
        <f>Q504 / AA804*100</f>
        <v>0</v>
      </c>
      <c r="T504" s="288">
        <f t="shared" si="250"/>
        <v>0</v>
      </c>
      <c r="U504" s="127">
        <f t="shared" si="251"/>
        <v>0</v>
      </c>
      <c r="V504" s="30">
        <f t="shared" si="252"/>
        <v>0.01</v>
      </c>
      <c r="W504" s="40">
        <v>0</v>
      </c>
      <c r="X504" s="40">
        <v>1</v>
      </c>
      <c r="Y504" s="119">
        <f t="shared" si="253"/>
        <v>0</v>
      </c>
      <c r="Z504" s="119">
        <f t="shared" si="254"/>
        <v>0</v>
      </c>
      <c r="AA504" s="168"/>
      <c r="AB504" s="150">
        <f>_xll.BDH(C504,$AB$10,$D$1,$D$1)</f>
        <v>278.60000000000002</v>
      </c>
      <c r="AC504" s="148">
        <f t="shared" si="255"/>
        <v>-13.300000000000011</v>
      </c>
      <c r="AD504" s="137">
        <f t="shared" si="256"/>
        <v>-4.7738693467336724</v>
      </c>
      <c r="AE504" s="136">
        <v>0</v>
      </c>
      <c r="AF504" s="138">
        <f>IF(D504 = D804,1,_xll.BDP(K504,$AF$10)*L504)</f>
        <v>0.87226000000000004</v>
      </c>
      <c r="AG504" s="160">
        <f>AC504*AE504*V504/AF504 / AI740</f>
        <v>0</v>
      </c>
      <c r="AH504" s="160">
        <f>AC504*AE504*V504/AF504 / AI804</f>
        <v>0</v>
      </c>
      <c r="AI504" s="171"/>
      <c r="AJ504" s="162"/>
      <c r="AK504" s="144"/>
    </row>
    <row r="505" spans="2:37" s="40" customFormat="1" ht="12" customHeight="1" x14ac:dyDescent="0.2">
      <c r="B505" s="45">
        <v>6244</v>
      </c>
      <c r="C505" s="116" t="s">
        <v>1220</v>
      </c>
      <c r="D505" s="40" t="str">
        <f>_xll.BDP(C505,$D$10)</f>
        <v>GBp</v>
      </c>
      <c r="E505" s="40" t="s">
        <v>1429</v>
      </c>
      <c r="F505" s="61">
        <f>_xll.BDP(C505,$F$10)</f>
        <v>221.7</v>
      </c>
      <c r="G505" s="61">
        <f>_xll.BDP(C505,$G$10)</f>
        <v>219.2</v>
      </c>
      <c r="H505" s="62">
        <f t="shared" si="246"/>
        <v>-2.5</v>
      </c>
      <c r="I505" s="69">
        <f t="shared" si="247"/>
        <v>-1.1276499774470004</v>
      </c>
      <c r="J505" s="23">
        <v>0</v>
      </c>
      <c r="K505" s="45" t="str">
        <f>CONCATENATE(D804,D505, " Curncy")</f>
        <v>EURGBp Curncy</v>
      </c>
      <c r="L505" s="45">
        <f>IF(D505 = D804,1,_xll.BDP(K505,$L$10))</f>
        <v>1</v>
      </c>
      <c r="M505" s="63">
        <f>IF(D505 = D804,1,_xll.BDP(K505,$M$10)*L505)</f>
        <v>0.87409999999999999</v>
      </c>
      <c r="N505" s="265">
        <f t="shared" si="248"/>
        <v>0</v>
      </c>
      <c r="O505" s="133">
        <f>N505 / AA740</f>
        <v>0</v>
      </c>
      <c r="P505" s="275">
        <f>N505 / AA804</f>
        <v>0</v>
      </c>
      <c r="Q505" s="64">
        <f t="shared" si="249"/>
        <v>0</v>
      </c>
      <c r="R505" s="10">
        <f>Q505 / AA740*100</f>
        <v>0</v>
      </c>
      <c r="S505" s="10">
        <f>Q505 / AA804*100</f>
        <v>0</v>
      </c>
      <c r="T505" s="288">
        <f t="shared" si="250"/>
        <v>0</v>
      </c>
      <c r="U505" s="127">
        <f t="shared" si="251"/>
        <v>0</v>
      </c>
      <c r="V505" s="30">
        <f t="shared" si="252"/>
        <v>0.01</v>
      </c>
      <c r="W505" s="40">
        <v>0</v>
      </c>
      <c r="X505" s="40">
        <v>1</v>
      </c>
      <c r="Y505" s="119">
        <f t="shared" si="253"/>
        <v>0</v>
      </c>
      <c r="Z505" s="119">
        <f t="shared" si="254"/>
        <v>0</v>
      </c>
      <c r="AA505" s="168"/>
      <c r="AB505" s="150">
        <f>_xll.BDH(C505,$AB$10,$D$1,$D$1)</f>
        <v>216</v>
      </c>
      <c r="AC505" s="148">
        <f t="shared" si="255"/>
        <v>5.6999999999999886</v>
      </c>
      <c r="AD505" s="137">
        <f t="shared" si="256"/>
        <v>2.6388888888888835</v>
      </c>
      <c r="AE505" s="136">
        <v>0</v>
      </c>
      <c r="AF505" s="138">
        <f>IF(D505 = D804,1,_xll.BDP(K505,$AF$10)*L505)</f>
        <v>0.87226000000000004</v>
      </c>
      <c r="AG505" s="160">
        <f>AC505*AE505*V505/AF505 / AI740</f>
        <v>0</v>
      </c>
      <c r="AH505" s="160">
        <f>AC505*AE505*V505/AF505 / AI804</f>
        <v>0</v>
      </c>
      <c r="AI505" s="171"/>
      <c r="AJ505" s="162"/>
      <c r="AK505" s="144"/>
    </row>
    <row r="506" spans="2:37" s="40" customFormat="1" ht="12" customHeight="1" x14ac:dyDescent="0.2">
      <c r="B506" s="45">
        <v>10154</v>
      </c>
      <c r="C506" s="116" t="s">
        <v>1221</v>
      </c>
      <c r="D506" s="40" t="str">
        <f>_xll.BDP(C506,$D$10)</f>
        <v>GBp</v>
      </c>
      <c r="E506" s="40" t="s">
        <v>1342</v>
      </c>
      <c r="F506" s="61">
        <f>_xll.BDP(C506,$F$10)</f>
        <v>242.8</v>
      </c>
      <c r="G506" s="61">
        <f>_xll.BDP(C506,$G$10)</f>
        <v>244.2</v>
      </c>
      <c r="H506" s="62">
        <f t="shared" si="246"/>
        <v>1.3999999999999773</v>
      </c>
      <c r="I506" s="69">
        <f t="shared" si="247"/>
        <v>0.57660626029653095</v>
      </c>
      <c r="J506" s="23">
        <v>0</v>
      </c>
      <c r="K506" s="45" t="str">
        <f>CONCATENATE(D804,D506, " Curncy")</f>
        <v>EURGBp Curncy</v>
      </c>
      <c r="L506" s="45">
        <f>IF(D506 = D804,1,_xll.BDP(K506,$L$10))</f>
        <v>1</v>
      </c>
      <c r="M506" s="63">
        <f>IF(D506 = D804,1,_xll.BDP(K506,$M$10)*L506)</f>
        <v>0.87409999999999999</v>
      </c>
      <c r="N506" s="265">
        <f t="shared" si="248"/>
        <v>0</v>
      </c>
      <c r="O506" s="133">
        <f>N506 / AA740</f>
        <v>0</v>
      </c>
      <c r="P506" s="275">
        <f>N506 / AA804</f>
        <v>0</v>
      </c>
      <c r="Q506" s="64">
        <f t="shared" si="249"/>
        <v>0</v>
      </c>
      <c r="R506" s="10">
        <f>Q506 / AA740*100</f>
        <v>0</v>
      </c>
      <c r="S506" s="10">
        <f>Q506 / AA804*100</f>
        <v>0</v>
      </c>
      <c r="T506" s="288">
        <f t="shared" si="250"/>
        <v>0</v>
      </c>
      <c r="U506" s="127">
        <f t="shared" si="251"/>
        <v>0</v>
      </c>
      <c r="V506" s="30">
        <f t="shared" si="252"/>
        <v>0.01</v>
      </c>
      <c r="W506" s="40">
        <v>0</v>
      </c>
      <c r="X506" s="40">
        <v>1</v>
      </c>
      <c r="Y506" s="119">
        <f t="shared" si="253"/>
        <v>0</v>
      </c>
      <c r="Z506" s="119">
        <f t="shared" si="254"/>
        <v>0</v>
      </c>
      <c r="AA506" s="168"/>
      <c r="AB506" s="150">
        <f>_xll.BDH(C506,$AB$10,$D$1,$D$1)</f>
        <v>247.2</v>
      </c>
      <c r="AC506" s="148">
        <f t="shared" si="255"/>
        <v>-4.3999999999999773</v>
      </c>
      <c r="AD506" s="137">
        <f t="shared" si="256"/>
        <v>-1.7799352750808972</v>
      </c>
      <c r="AE506" s="136">
        <v>0</v>
      </c>
      <c r="AF506" s="138">
        <f>IF(D506 = D804,1,_xll.BDP(K506,$AF$10)*L506)</f>
        <v>0.87226000000000004</v>
      </c>
      <c r="AG506" s="160">
        <f>AC506*AE506*V506/AF506 / AI740</f>
        <v>0</v>
      </c>
      <c r="AH506" s="160">
        <f>AC506*AE506*V506/AF506 / AI804</f>
        <v>0</v>
      </c>
      <c r="AI506" s="171"/>
      <c r="AJ506" s="162"/>
      <c r="AK506" s="144"/>
    </row>
    <row r="507" spans="2:37" s="40" customFormat="1" ht="12" customHeight="1" x14ac:dyDescent="0.2">
      <c r="B507" s="45">
        <v>6505</v>
      </c>
      <c r="C507" s="116" t="s">
        <v>1223</v>
      </c>
      <c r="D507" s="40" t="str">
        <f>_xll.BDP(C507,$D$10)</f>
        <v>GBp</v>
      </c>
      <c r="E507" s="40" t="s">
        <v>1413</v>
      </c>
      <c r="F507" s="61">
        <f>_xll.BDP(C507,$F$10)</f>
        <v>16.34</v>
      </c>
      <c r="G507" s="61">
        <f>_xll.BDP(C507,$G$10)</f>
        <v>17.5</v>
      </c>
      <c r="H507" s="62">
        <f t="shared" si="246"/>
        <v>1.1600000000000001</v>
      </c>
      <c r="I507" s="69">
        <f t="shared" si="247"/>
        <v>7.0991432068543459</v>
      </c>
      <c r="J507" s="23">
        <v>0</v>
      </c>
      <c r="K507" s="45" t="str">
        <f>CONCATENATE(D804,D507, " Curncy")</f>
        <v>EURGBp Curncy</v>
      </c>
      <c r="L507" s="45">
        <f>IF(D507 = D804,1,_xll.BDP(K507,$L$10))</f>
        <v>1</v>
      </c>
      <c r="M507" s="63">
        <f>IF(D507 = D804,1,_xll.BDP(K507,$M$10)*L507)</f>
        <v>0.87409999999999999</v>
      </c>
      <c r="N507" s="265">
        <f t="shared" si="248"/>
        <v>0</v>
      </c>
      <c r="O507" s="133">
        <f>N507 / AA740</f>
        <v>0</v>
      </c>
      <c r="P507" s="275">
        <f>N507 / AA804</f>
        <v>0</v>
      </c>
      <c r="Q507" s="64">
        <f t="shared" si="249"/>
        <v>0</v>
      </c>
      <c r="R507" s="10">
        <f>Q507 / AA740*100</f>
        <v>0</v>
      </c>
      <c r="S507" s="10">
        <f>Q507 / AA804*100</f>
        <v>0</v>
      </c>
      <c r="T507" s="288">
        <f t="shared" si="250"/>
        <v>0</v>
      </c>
      <c r="U507" s="127">
        <f t="shared" si="251"/>
        <v>0</v>
      </c>
      <c r="V507" s="30">
        <f t="shared" si="252"/>
        <v>0.01</v>
      </c>
      <c r="W507" s="40">
        <v>0</v>
      </c>
      <c r="X507" s="40">
        <v>1</v>
      </c>
      <c r="Y507" s="119">
        <f t="shared" si="253"/>
        <v>0</v>
      </c>
      <c r="Z507" s="119">
        <f t="shared" si="254"/>
        <v>0</v>
      </c>
      <c r="AA507" s="168"/>
      <c r="AB507" s="150">
        <f>_xll.BDH(C507,$AB$10,$D$1,$D$1)</f>
        <v>19.7</v>
      </c>
      <c r="AC507" s="148">
        <f t="shared" si="255"/>
        <v>-3.3599999999999994</v>
      </c>
      <c r="AD507" s="137">
        <f t="shared" si="256"/>
        <v>-17.055837563451774</v>
      </c>
      <c r="AE507" s="136">
        <v>0</v>
      </c>
      <c r="AF507" s="138">
        <f>IF(D507 = D804,1,_xll.BDP(K507,$AF$10)*L507)</f>
        <v>0.87226000000000004</v>
      </c>
      <c r="AG507" s="160">
        <f>AC507*AE507*V507/AF507 / AI740</f>
        <v>0</v>
      </c>
      <c r="AH507" s="160">
        <f>AC507*AE507*V507/AF507 / AI804</f>
        <v>0</v>
      </c>
      <c r="AI507" s="171"/>
      <c r="AJ507" s="162"/>
      <c r="AK507" s="144"/>
    </row>
    <row r="508" spans="2:37" s="40" customFormat="1" ht="12" customHeight="1" x14ac:dyDescent="0.2">
      <c r="B508" s="45">
        <v>6010</v>
      </c>
      <c r="C508" s="116" t="s">
        <v>1224</v>
      </c>
      <c r="D508" s="40" t="str">
        <f>_xll.BDP(C508,$D$10)</f>
        <v>GBp</v>
      </c>
      <c r="E508" s="40" t="s">
        <v>1344</v>
      </c>
      <c r="F508" s="61">
        <f>_xll.BDP(C508,$F$10)</f>
        <v>757.2</v>
      </c>
      <c r="G508" s="61">
        <f>_xll.BDP(C508,$G$10)</f>
        <v>755.3</v>
      </c>
      <c r="H508" s="62">
        <f t="shared" si="246"/>
        <v>-1.9000000000000909</v>
      </c>
      <c r="I508" s="69">
        <f t="shared" si="247"/>
        <v>-0.25092445853144357</v>
      </c>
      <c r="J508" s="23">
        <v>0</v>
      </c>
      <c r="K508" s="45" t="str">
        <f>CONCATENATE(D804,D508, " Curncy")</f>
        <v>EURGBp Curncy</v>
      </c>
      <c r="L508" s="45">
        <f>IF(D508 = D804,1,_xll.BDP(K508,$L$10))</f>
        <v>1</v>
      </c>
      <c r="M508" s="63">
        <f>IF(D508 = D804,1,_xll.BDP(K508,$M$10)*L508)</f>
        <v>0.87409999999999999</v>
      </c>
      <c r="N508" s="265">
        <f t="shared" si="248"/>
        <v>0</v>
      </c>
      <c r="O508" s="133">
        <f>N508 / AA740</f>
        <v>0</v>
      </c>
      <c r="P508" s="275">
        <f>N508 / AA804</f>
        <v>0</v>
      </c>
      <c r="Q508" s="64">
        <f t="shared" si="249"/>
        <v>0</v>
      </c>
      <c r="R508" s="10">
        <f>Q508 / AA740*100</f>
        <v>0</v>
      </c>
      <c r="S508" s="10">
        <f>Q508 / AA804*100</f>
        <v>0</v>
      </c>
      <c r="T508" s="288">
        <f t="shared" si="250"/>
        <v>0</v>
      </c>
      <c r="U508" s="127">
        <f t="shared" si="251"/>
        <v>0</v>
      </c>
      <c r="V508" s="30">
        <f t="shared" si="252"/>
        <v>0.01</v>
      </c>
      <c r="W508" s="40">
        <v>0</v>
      </c>
      <c r="X508" s="40">
        <v>1</v>
      </c>
      <c r="Y508" s="119">
        <f t="shared" si="253"/>
        <v>0</v>
      </c>
      <c r="Z508" s="119">
        <f t="shared" si="254"/>
        <v>0</v>
      </c>
      <c r="AA508" s="168"/>
      <c r="AB508" s="150">
        <f>_xll.BDH(C508,$AB$10,$D$1,$D$1)</f>
        <v>791.6</v>
      </c>
      <c r="AC508" s="148">
        <f t="shared" si="255"/>
        <v>-34.399999999999977</v>
      </c>
      <c r="AD508" s="137">
        <f t="shared" si="256"/>
        <v>-4.3456291056088903</v>
      </c>
      <c r="AE508" s="136">
        <v>0</v>
      </c>
      <c r="AF508" s="138">
        <f>IF(D508 = D804,1,_xll.BDP(K508,$AF$10)*L508)</f>
        <v>0.87226000000000004</v>
      </c>
      <c r="AG508" s="160">
        <f>AC508*AE508*V508/AF508 / AI740</f>
        <v>0</v>
      </c>
      <c r="AH508" s="160">
        <f>AC508*AE508*V508/AF508 / AI804</f>
        <v>0</v>
      </c>
      <c r="AI508" s="171"/>
      <c r="AJ508" s="162"/>
      <c r="AK508" s="144"/>
    </row>
    <row r="509" spans="2:37" s="40" customFormat="1" ht="12" customHeight="1" x14ac:dyDescent="0.2">
      <c r="B509" s="45">
        <v>3823</v>
      </c>
      <c r="C509" s="116" t="s">
        <v>1225</v>
      </c>
      <c r="D509" s="40" t="str">
        <f>_xll.BDP(C509,$D$10)</f>
        <v>GBp</v>
      </c>
      <c r="E509" s="40" t="s">
        <v>1345</v>
      </c>
      <c r="F509" s="61">
        <f>_xll.BDP(C509,$F$10)</f>
        <v>4629</v>
      </c>
      <c r="G509" s="61">
        <f>_xll.BDP(C509,$G$10)</f>
        <v>4984</v>
      </c>
      <c r="H509" s="62">
        <f t="shared" si="246"/>
        <v>355</v>
      </c>
      <c r="I509" s="69">
        <f t="shared" si="247"/>
        <v>7.6690429898466199</v>
      </c>
      <c r="J509" s="23">
        <v>0</v>
      </c>
      <c r="K509" s="45" t="str">
        <f>CONCATENATE(D804,D509, " Curncy")</f>
        <v>EURGBp Curncy</v>
      </c>
      <c r="L509" s="45">
        <f>IF(D509 = D804,1,_xll.BDP(K509,$L$10))</f>
        <v>1</v>
      </c>
      <c r="M509" s="63">
        <f>IF(D509 = D804,1,_xll.BDP(K509,$M$10)*L509)</f>
        <v>0.87409999999999999</v>
      </c>
      <c r="N509" s="265">
        <f t="shared" si="248"/>
        <v>0</v>
      </c>
      <c r="O509" s="133">
        <f>N509 / AA740</f>
        <v>0</v>
      </c>
      <c r="P509" s="275">
        <f>N509 / AA804</f>
        <v>0</v>
      </c>
      <c r="Q509" s="64">
        <f t="shared" si="249"/>
        <v>0</v>
      </c>
      <c r="R509" s="10">
        <f>Q509 / AA740*100</f>
        <v>0</v>
      </c>
      <c r="S509" s="10">
        <f>Q509 / AA804*100</f>
        <v>0</v>
      </c>
      <c r="T509" s="288">
        <f t="shared" si="250"/>
        <v>0</v>
      </c>
      <c r="U509" s="127">
        <f t="shared" si="251"/>
        <v>0</v>
      </c>
      <c r="V509" s="30">
        <f t="shared" si="252"/>
        <v>0.01</v>
      </c>
      <c r="W509" s="40">
        <v>0</v>
      </c>
      <c r="X509" s="40">
        <v>1</v>
      </c>
      <c r="Y509" s="119">
        <f t="shared" si="253"/>
        <v>0</v>
      </c>
      <c r="Z509" s="119">
        <f t="shared" si="254"/>
        <v>0</v>
      </c>
      <c r="AA509" s="168"/>
      <c r="AB509" s="150">
        <f>_xll.BDH(C509,$AB$10,$D$1,$D$1)</f>
        <v>4721</v>
      </c>
      <c r="AC509" s="148">
        <f t="shared" si="255"/>
        <v>-92</v>
      </c>
      <c r="AD509" s="137">
        <f t="shared" si="256"/>
        <v>-1.9487396737979241</v>
      </c>
      <c r="AE509" s="136">
        <v>0</v>
      </c>
      <c r="AF509" s="138">
        <f>IF(D509 = D804,1,_xll.BDP(K509,$AF$10)*L509)</f>
        <v>0.87226000000000004</v>
      </c>
      <c r="AG509" s="160">
        <f>AC509*AE509*V509/AF509 / AI740</f>
        <v>0</v>
      </c>
      <c r="AH509" s="160">
        <f>AC509*AE509*V509/AF509 / AI804</f>
        <v>0</v>
      </c>
      <c r="AI509" s="171"/>
      <c r="AJ509" s="162"/>
      <c r="AK509" s="144"/>
    </row>
    <row r="510" spans="2:37" s="40" customFormat="1" ht="12" customHeight="1" x14ac:dyDescent="0.2">
      <c r="B510" s="45">
        <v>3928</v>
      </c>
      <c r="C510" s="116" t="s">
        <v>1226</v>
      </c>
      <c r="D510" s="40" t="str">
        <f>_xll.BDP(C510,$D$10)</f>
        <v>GBp</v>
      </c>
      <c r="E510" s="40" t="s">
        <v>1346</v>
      </c>
      <c r="F510" s="61">
        <f>_xll.BDP(C510,$F$10)</f>
        <v>527</v>
      </c>
      <c r="G510" s="61">
        <f>_xll.BDP(C510,$G$10)</f>
        <v>533</v>
      </c>
      <c r="H510" s="62">
        <f t="shared" si="246"/>
        <v>6</v>
      </c>
      <c r="I510" s="69">
        <f t="shared" si="247"/>
        <v>1.1385199240986716</v>
      </c>
      <c r="J510" s="23">
        <v>0</v>
      </c>
      <c r="K510" s="45" t="str">
        <f>CONCATENATE(D804,D510, " Curncy")</f>
        <v>EURGBp Curncy</v>
      </c>
      <c r="L510" s="45">
        <f>IF(D510 = D804,1,_xll.BDP(K510,$L$10))</f>
        <v>1</v>
      </c>
      <c r="M510" s="63">
        <f>IF(D510 = D804,1,_xll.BDP(K510,$M$10)*L510)</f>
        <v>0.87409999999999999</v>
      </c>
      <c r="N510" s="265">
        <f t="shared" si="248"/>
        <v>0</v>
      </c>
      <c r="O510" s="133">
        <f>N510 / AA740</f>
        <v>0</v>
      </c>
      <c r="P510" s="275">
        <f>N510 / AA804</f>
        <v>0</v>
      </c>
      <c r="Q510" s="64">
        <f t="shared" si="249"/>
        <v>0</v>
      </c>
      <c r="R510" s="10">
        <f>Q510 / AA740*100</f>
        <v>0</v>
      </c>
      <c r="S510" s="10">
        <f>Q510 / AA804*100</f>
        <v>0</v>
      </c>
      <c r="T510" s="288">
        <f t="shared" si="250"/>
        <v>0</v>
      </c>
      <c r="U510" s="127">
        <f t="shared" si="251"/>
        <v>0</v>
      </c>
      <c r="V510" s="30">
        <f t="shared" si="252"/>
        <v>0.01</v>
      </c>
      <c r="W510" s="40">
        <v>0</v>
      </c>
      <c r="X510" s="40">
        <v>1</v>
      </c>
      <c r="Y510" s="119">
        <f t="shared" si="253"/>
        <v>0</v>
      </c>
      <c r="Z510" s="119">
        <f t="shared" si="254"/>
        <v>0</v>
      </c>
      <c r="AA510" s="168"/>
      <c r="AB510" s="150">
        <f>_xll.BDH(C510,$AB$10,$D$1,$D$1)</f>
        <v>577</v>
      </c>
      <c r="AC510" s="148">
        <f t="shared" si="255"/>
        <v>-50</v>
      </c>
      <c r="AD510" s="137">
        <f t="shared" si="256"/>
        <v>-8.6655112651646444</v>
      </c>
      <c r="AE510" s="136">
        <v>0</v>
      </c>
      <c r="AF510" s="138">
        <f>IF(D510 = D804,1,_xll.BDP(K510,$AF$10)*L510)</f>
        <v>0.87226000000000004</v>
      </c>
      <c r="AG510" s="160">
        <f>AC510*AE510*V510/AF510 / AI740</f>
        <v>0</v>
      </c>
      <c r="AH510" s="160">
        <f>AC510*AE510*V510/AF510 / AI804</f>
        <v>0</v>
      </c>
      <c r="AI510" s="171"/>
      <c r="AJ510" s="162"/>
      <c r="AK510" s="144"/>
    </row>
    <row r="511" spans="2:37" s="40" customFormat="1" ht="12" customHeight="1" x14ac:dyDescent="0.2">
      <c r="B511" s="45">
        <v>21052</v>
      </c>
      <c r="C511" s="116" t="s">
        <v>557</v>
      </c>
      <c r="D511" s="40" t="str">
        <f>_xll.BDP(C511,$D$10)</f>
        <v>USD</v>
      </c>
      <c r="E511" s="40" t="s">
        <v>579</v>
      </c>
      <c r="F511" s="61">
        <f>_xll.BDP(C511,$F$10)</f>
        <v>22.6</v>
      </c>
      <c r="G511" s="61">
        <f>_xll.BDP(C511,$G$10)</f>
        <v>22.6</v>
      </c>
      <c r="H511" s="62">
        <f t="shared" si="246"/>
        <v>0</v>
      </c>
      <c r="I511" s="69">
        <f t="shared" si="247"/>
        <v>0</v>
      </c>
      <c r="J511" s="23">
        <v>0</v>
      </c>
      <c r="K511" s="45" t="str">
        <f>CONCATENATE(D804,D511, " Curncy")</f>
        <v>EURUSD Curncy</v>
      </c>
      <c r="L511" s="45">
        <f>IF(D511 = D804,1,_xll.BDP(K511,$L$10))</f>
        <v>1</v>
      </c>
      <c r="M511" s="63">
        <f>IF(D511 = D804,1,_xll.BDP(K511,$M$10)*L511)</f>
        <v>1.236</v>
      </c>
      <c r="N511" s="265">
        <f t="shared" si="248"/>
        <v>0</v>
      </c>
      <c r="O511" s="133">
        <f>N511 / AA740</f>
        <v>0</v>
      </c>
      <c r="P511" s="275">
        <f>N511 / AA804</f>
        <v>0</v>
      </c>
      <c r="Q511" s="64">
        <f t="shared" si="249"/>
        <v>0</v>
      </c>
      <c r="R511" s="10">
        <f>Q511 / AA740*100</f>
        <v>0</v>
      </c>
      <c r="S511" s="10">
        <f>Q511 / AA804*100</f>
        <v>0</v>
      </c>
      <c r="T511" s="288">
        <f t="shared" si="250"/>
        <v>0</v>
      </c>
      <c r="U511" s="127">
        <f t="shared" si="251"/>
        <v>0</v>
      </c>
      <c r="V511" s="30">
        <f t="shared" si="252"/>
        <v>1</v>
      </c>
      <c r="W511" s="40">
        <v>0</v>
      </c>
      <c r="X511" s="40">
        <v>1</v>
      </c>
      <c r="Y511" s="119">
        <f t="shared" si="253"/>
        <v>0</v>
      </c>
      <c r="Z511" s="119">
        <f t="shared" si="254"/>
        <v>0</v>
      </c>
      <c r="AA511" s="168"/>
      <c r="AB511" s="150">
        <f>_xll.BDH(C511,$AB$10,$D$1,$D$1)</f>
        <v>22.8</v>
      </c>
      <c r="AC511" s="148">
        <f t="shared" si="255"/>
        <v>-0.19999999999999929</v>
      </c>
      <c r="AD511" s="137">
        <f t="shared" si="256"/>
        <v>-0.87719298245613719</v>
      </c>
      <c r="AE511" s="136">
        <v>0</v>
      </c>
      <c r="AF511" s="138">
        <f>IF(D511 = D804,1,_xll.BDP(K511,$AF$10)*L511)</f>
        <v>1.2302999999999999</v>
      </c>
      <c r="AG511" s="160">
        <f>AC511*AE511*V511/AF511 / AI740</f>
        <v>0</v>
      </c>
      <c r="AH511" s="160">
        <f>AC511*AE511*V511/AF511 / AI804</f>
        <v>0</v>
      </c>
      <c r="AI511" s="171"/>
      <c r="AJ511" s="162"/>
      <c r="AK511" s="144"/>
    </row>
    <row r="512" spans="2:37" s="40" customFormat="1" x14ac:dyDescent="0.2">
      <c r="B512" s="45">
        <v>20120</v>
      </c>
      <c r="C512" s="116" t="s">
        <v>101</v>
      </c>
      <c r="D512" s="40" t="str">
        <f>_xll.BDP(C512,$D$10)</f>
        <v>GBp</v>
      </c>
      <c r="E512" s="40" t="s">
        <v>394</v>
      </c>
      <c r="F512" s="61">
        <f>_xll.BDP(C512,$F$10)</f>
        <v>165</v>
      </c>
      <c r="G512" s="61">
        <f>_xll.BDP(C512,$G$10)</f>
        <v>165.5</v>
      </c>
      <c r="H512" s="62">
        <f t="shared" si="246"/>
        <v>0.5</v>
      </c>
      <c r="I512" s="69">
        <f t="shared" si="247"/>
        <v>0.30303030303030304</v>
      </c>
      <c r="J512" s="23">
        <v>2402000</v>
      </c>
      <c r="K512" s="45" t="str">
        <f>CONCATENATE(D804,D512, " Curncy")</f>
        <v>EURGBp Curncy</v>
      </c>
      <c r="L512" s="45">
        <f>IF(D512 = D804,1,_xll.BDP(K512,$L$10))</f>
        <v>1</v>
      </c>
      <c r="M512" s="63">
        <f>IF(D512 = D804,1,_xll.BDP(K512,$M$10)*L512)</f>
        <v>0.87409999999999999</v>
      </c>
      <c r="N512" s="265">
        <f t="shared" si="248"/>
        <v>13739.846699462305</v>
      </c>
      <c r="O512" s="133">
        <f>N512 / AA740</f>
        <v>8.8727563147985566E-5</v>
      </c>
      <c r="P512" s="275">
        <f>N512 / AA804</f>
        <v>8.1654148498209946E-5</v>
      </c>
      <c r="Q512" s="64">
        <f t="shared" si="249"/>
        <v>4547889.2575220224</v>
      </c>
      <c r="R512" s="10">
        <f>Q512 / AA740*100</f>
        <v>2.9368823401983217</v>
      </c>
      <c r="S512" s="10">
        <f>Q512 / AA804*100</f>
        <v>2.7027523152907489</v>
      </c>
      <c r="T512" s="288">
        <f t="shared" si="250"/>
        <v>0</v>
      </c>
      <c r="U512" s="127">
        <f t="shared" si="251"/>
        <v>2.9368823401983217</v>
      </c>
      <c r="V512" s="30">
        <f t="shared" si="252"/>
        <v>0.01</v>
      </c>
      <c r="W512" s="40">
        <v>0</v>
      </c>
      <c r="X512" s="40">
        <v>1</v>
      </c>
      <c r="Y512" s="119">
        <f t="shared" si="253"/>
        <v>0</v>
      </c>
      <c r="Z512" s="119">
        <f t="shared" si="254"/>
        <v>8.8727563147985566E-5</v>
      </c>
      <c r="AA512" s="168"/>
      <c r="AB512" s="150">
        <f>_xll.BDH(C512,$AB$10,$D$1,$D$1)</f>
        <v>173.5</v>
      </c>
      <c r="AC512" s="148">
        <f t="shared" si="255"/>
        <v>-8.5</v>
      </c>
      <c r="AD512" s="137">
        <f t="shared" si="256"/>
        <v>-4.8991354466858787</v>
      </c>
      <c r="AE512" s="136">
        <v>2402000</v>
      </c>
      <c r="AF512" s="138">
        <f>IF(D512 = D804,1,_xll.BDP(K512,$AF$10)*L512)</f>
        <v>0.87226000000000004</v>
      </c>
      <c r="AG512" s="160">
        <f>AC512*AE512*V512/AF512 / AI740</f>
        <v>-1.515253740185341E-3</v>
      </c>
      <c r="AH512" s="160">
        <f>AC512*AE512*V512/AF512 / AI804</f>
        <v>-1.3939878249780175E-3</v>
      </c>
      <c r="AI512" s="171"/>
      <c r="AJ512" s="162"/>
      <c r="AK512" s="144"/>
    </row>
    <row r="513" spans="2:37" s="40" customFormat="1" x14ac:dyDescent="0.2">
      <c r="B513" s="45">
        <v>24192</v>
      </c>
      <c r="D513" s="40" t="s">
        <v>86</v>
      </c>
      <c r="E513" s="40" t="s">
        <v>100</v>
      </c>
      <c r="F513" s="61">
        <v>46.5</v>
      </c>
      <c r="G513" s="61">
        <v>46.5</v>
      </c>
      <c r="H513" s="62">
        <f t="shared" si="246"/>
        <v>0</v>
      </c>
      <c r="I513" s="69">
        <f t="shared" si="247"/>
        <v>0</v>
      </c>
      <c r="J513" s="23">
        <v>118003</v>
      </c>
      <c r="K513" s="45" t="str">
        <f>CONCATENATE(D804,D513, " Curncy")</f>
        <v>EURGBP Curncy</v>
      </c>
      <c r="L513" s="45">
        <f>IF(D513 = D804,1,_xll.BDP(K513,$L$10))</f>
        <v>1</v>
      </c>
      <c r="M513" s="63">
        <f>IF(D513 = D804,1,_xll.BDP(K513,$M$10)*L513)</f>
        <v>0.87409999999999999</v>
      </c>
      <c r="N513" s="265">
        <f t="shared" si="248"/>
        <v>0</v>
      </c>
      <c r="O513" s="133">
        <f>N513 / AA740</f>
        <v>0</v>
      </c>
      <c r="P513" s="275">
        <f>N513 / AA804</f>
        <v>0</v>
      </c>
      <c r="Q513" s="64">
        <f t="shared" si="249"/>
        <v>6277473.4012126764</v>
      </c>
      <c r="R513" s="10">
        <f>Q513 / AA740*100</f>
        <v>4.0537928100587504</v>
      </c>
      <c r="S513" s="10">
        <f>Q513 / AA804*100</f>
        <v>3.7306220113521524</v>
      </c>
      <c r="T513" s="288">
        <f t="shared" si="250"/>
        <v>0</v>
      </c>
      <c r="U513" s="127">
        <f t="shared" si="251"/>
        <v>4.0537928100587504</v>
      </c>
      <c r="V513" s="30">
        <f t="shared" si="252"/>
        <v>1</v>
      </c>
      <c r="W513" s="40">
        <v>1</v>
      </c>
      <c r="X513" s="40">
        <v>1</v>
      </c>
      <c r="Y513" s="119">
        <f t="shared" si="253"/>
        <v>0</v>
      </c>
      <c r="Z513" s="119">
        <f t="shared" si="254"/>
        <v>0</v>
      </c>
      <c r="AA513" s="168"/>
      <c r="AB513" s="150">
        <v>46.5</v>
      </c>
      <c r="AC513" s="148">
        <f t="shared" si="255"/>
        <v>0</v>
      </c>
      <c r="AD513" s="137">
        <f t="shared" si="256"/>
        <v>0</v>
      </c>
      <c r="AE513" s="136">
        <v>118003</v>
      </c>
      <c r="AF513" s="138">
        <f>IF(D513 = D804,1,_xll.BDP(K513,$AF$10)*L513)</f>
        <v>0.87226000000000004</v>
      </c>
      <c r="AG513" s="160">
        <f>AC513*AE513*V513/AF513 / AI740</f>
        <v>0</v>
      </c>
      <c r="AH513" s="160">
        <f>AC513*AE513*V513/AF513 / AI804</f>
        <v>0</v>
      </c>
      <c r="AI513" s="171"/>
      <c r="AJ513" s="162"/>
      <c r="AK513" s="144"/>
    </row>
    <row r="514" spans="2:37" s="40" customFormat="1" x14ac:dyDescent="0.2">
      <c r="B514" s="45">
        <v>19608</v>
      </c>
      <c r="D514" s="40" t="s">
        <v>86</v>
      </c>
      <c r="E514" s="40" t="s">
        <v>99</v>
      </c>
      <c r="F514" s="61">
        <v>0</v>
      </c>
      <c r="G514" s="61">
        <v>0</v>
      </c>
      <c r="H514" s="62">
        <f t="shared" si="246"/>
        <v>0</v>
      </c>
      <c r="I514" s="69">
        <f t="shared" si="247"/>
        <v>0</v>
      </c>
      <c r="J514" s="23">
        <v>21465</v>
      </c>
      <c r="K514" s="45" t="str">
        <f>CONCATENATE(D804,D514, " Curncy")</f>
        <v>EURGBP Curncy</v>
      </c>
      <c r="L514" s="45">
        <f>IF(D514 = D804,1,_xll.BDP(K514,$L$10))</f>
        <v>1</v>
      </c>
      <c r="M514" s="63">
        <f>IF(D514 = D804,1,_xll.BDP(K514,$M$10)*L514)</f>
        <v>0.87409999999999999</v>
      </c>
      <c r="N514" s="265">
        <f t="shared" si="248"/>
        <v>0</v>
      </c>
      <c r="O514" s="133">
        <f>N514 / AA740</f>
        <v>0</v>
      </c>
      <c r="P514" s="275">
        <f>N514 / AA804</f>
        <v>0</v>
      </c>
      <c r="Q514" s="64">
        <f t="shared" si="249"/>
        <v>0</v>
      </c>
      <c r="R514" s="10">
        <f>Q514 / AA740*100</f>
        <v>0</v>
      </c>
      <c r="S514" s="10">
        <f>Q514 / AA804*100</f>
        <v>0</v>
      </c>
      <c r="T514" s="288">
        <f t="shared" si="250"/>
        <v>0</v>
      </c>
      <c r="U514" s="127">
        <f t="shared" si="251"/>
        <v>0</v>
      </c>
      <c r="V514" s="30">
        <f t="shared" si="252"/>
        <v>1</v>
      </c>
      <c r="W514" s="40">
        <v>1</v>
      </c>
      <c r="X514" s="40">
        <v>1</v>
      </c>
      <c r="Y514" s="119">
        <f t="shared" si="253"/>
        <v>0</v>
      </c>
      <c r="Z514" s="119">
        <f t="shared" si="254"/>
        <v>0</v>
      </c>
      <c r="AA514" s="168"/>
      <c r="AB514" s="150">
        <v>0</v>
      </c>
      <c r="AC514" s="148">
        <f t="shared" si="255"/>
        <v>0</v>
      </c>
      <c r="AD514" s="137">
        <f t="shared" si="256"/>
        <v>0</v>
      </c>
      <c r="AE514" s="136">
        <v>21465</v>
      </c>
      <c r="AF514" s="138">
        <f>IF(D514 = D804,1,_xll.BDP(K514,$AF$10)*L514)</f>
        <v>0.87226000000000004</v>
      </c>
      <c r="AG514" s="160">
        <f>AC514*AE514*V514/AF514 / AI740</f>
        <v>0</v>
      </c>
      <c r="AH514" s="160">
        <f>AC514*AE514*V514/AF514 / AI804</f>
        <v>0</v>
      </c>
      <c r="AI514" s="171"/>
      <c r="AJ514" s="162"/>
      <c r="AK514" s="144"/>
    </row>
    <row r="515" spans="2:37" s="40" customFormat="1" x14ac:dyDescent="0.2">
      <c r="B515" s="45">
        <v>22567</v>
      </c>
      <c r="D515" s="40" t="s">
        <v>86</v>
      </c>
      <c r="E515" s="40" t="s">
        <v>98</v>
      </c>
      <c r="F515" s="61">
        <v>1E-4</v>
      </c>
      <c r="G515" s="61">
        <v>1E-4</v>
      </c>
      <c r="H515" s="62">
        <f t="shared" si="246"/>
        <v>0</v>
      </c>
      <c r="I515" s="69">
        <f t="shared" si="247"/>
        <v>0</v>
      </c>
      <c r="J515" s="23">
        <v>577</v>
      </c>
      <c r="K515" s="45" t="str">
        <f>CONCATENATE(D804,D515, " Curncy")</f>
        <v>EURGBP Curncy</v>
      </c>
      <c r="L515" s="45">
        <f>IF(D515 = D804,1,_xll.BDP(K515,$L$10))</f>
        <v>1</v>
      </c>
      <c r="M515" s="63">
        <f>IF(D515 = D804,1,_xll.BDP(K515,$M$10)*L515)</f>
        <v>0.87409999999999999</v>
      </c>
      <c r="N515" s="265">
        <f t="shared" si="248"/>
        <v>0</v>
      </c>
      <c r="O515" s="133">
        <f>N515 / AA740</f>
        <v>0</v>
      </c>
      <c r="P515" s="275">
        <f>N515 / AA804</f>
        <v>0</v>
      </c>
      <c r="Q515" s="64">
        <f t="shared" si="249"/>
        <v>6.6010753918315984E-2</v>
      </c>
      <c r="R515" s="10">
        <f>Q515 / AA740*100</f>
        <v>4.2627646907899804E-8</v>
      </c>
      <c r="S515" s="10">
        <f>Q515 / AA804*100</f>
        <v>3.9229345281821097E-8</v>
      </c>
      <c r="T515" s="288">
        <f t="shared" si="250"/>
        <v>0</v>
      </c>
      <c r="U515" s="127">
        <f t="shared" si="251"/>
        <v>4.2627646907899804E-8</v>
      </c>
      <c r="V515" s="30">
        <f t="shared" si="252"/>
        <v>1</v>
      </c>
      <c r="W515" s="40">
        <v>1</v>
      </c>
      <c r="X515" s="40">
        <v>1</v>
      </c>
      <c r="Y515" s="119">
        <f t="shared" si="253"/>
        <v>0</v>
      </c>
      <c r="Z515" s="119">
        <f t="shared" si="254"/>
        <v>0</v>
      </c>
      <c r="AA515" s="168"/>
      <c r="AB515" s="150">
        <v>1E-4</v>
      </c>
      <c r="AC515" s="148">
        <f t="shared" si="255"/>
        <v>0</v>
      </c>
      <c r="AD515" s="137">
        <f t="shared" si="256"/>
        <v>0</v>
      </c>
      <c r="AE515" s="136">
        <v>577</v>
      </c>
      <c r="AF515" s="138">
        <f>IF(D515 = D804,1,_xll.BDP(K515,$AF$10)*L515)</f>
        <v>0.87226000000000004</v>
      </c>
      <c r="AG515" s="160">
        <f>AC515*AE515*V515/AF515 / AI740</f>
        <v>0</v>
      </c>
      <c r="AH515" s="160">
        <f>AC515*AE515*V515/AF515 / AI804</f>
        <v>0</v>
      </c>
      <c r="AI515" s="171"/>
      <c r="AJ515" s="162"/>
      <c r="AK515" s="144"/>
    </row>
    <row r="516" spans="2:37" s="40" customFormat="1" ht="12" customHeight="1" x14ac:dyDescent="0.2">
      <c r="B516" s="45">
        <v>3351</v>
      </c>
      <c r="C516" s="40" t="s">
        <v>1227</v>
      </c>
      <c r="D516" s="40" t="str">
        <f>_xll.BDP(C516,$D$10)</f>
        <v>GBp</v>
      </c>
      <c r="E516" s="40" t="s">
        <v>1347</v>
      </c>
      <c r="F516" s="61">
        <f>_xll.BDP(C516,$F$10)</f>
        <v>471.6</v>
      </c>
      <c r="G516" s="61">
        <f>_xll.BDP(C516,$G$10)</f>
        <v>477.6</v>
      </c>
      <c r="H516" s="62">
        <f t="shared" si="246"/>
        <v>6</v>
      </c>
      <c r="I516" s="69">
        <f t="shared" si="247"/>
        <v>1.2722646310432568</v>
      </c>
      <c r="J516" s="23">
        <v>0</v>
      </c>
      <c r="K516" s="45" t="str">
        <f>CONCATENATE(D804,D516, " Curncy")</f>
        <v>EURGBp Curncy</v>
      </c>
      <c r="L516" s="45">
        <f>IF(D516 = D804,1,_xll.BDP(K516,$L$10))</f>
        <v>1</v>
      </c>
      <c r="M516" s="63">
        <f>IF(D516 = D804,1,_xll.BDP(K516,$M$10)*L516)</f>
        <v>0.87409999999999999</v>
      </c>
      <c r="N516" s="265">
        <f t="shared" si="248"/>
        <v>0</v>
      </c>
      <c r="O516" s="133">
        <f>N516 / AA740</f>
        <v>0</v>
      </c>
      <c r="P516" s="275">
        <f>N516 / AA804</f>
        <v>0</v>
      </c>
      <c r="Q516" s="64">
        <f t="shared" si="249"/>
        <v>0</v>
      </c>
      <c r="R516" s="10">
        <f>Q516 / AA740*100</f>
        <v>0</v>
      </c>
      <c r="S516" s="10">
        <f>Q516 / AA804*100</f>
        <v>0</v>
      </c>
      <c r="T516" s="288">
        <f t="shared" si="250"/>
        <v>0</v>
      </c>
      <c r="U516" s="127">
        <f t="shared" si="251"/>
        <v>0</v>
      </c>
      <c r="V516" s="30">
        <f t="shared" si="252"/>
        <v>0.01</v>
      </c>
      <c r="W516" s="40">
        <v>0</v>
      </c>
      <c r="X516" s="40">
        <v>1</v>
      </c>
      <c r="Y516" s="119">
        <f t="shared" si="253"/>
        <v>0</v>
      </c>
      <c r="Z516" s="119">
        <f t="shared" si="254"/>
        <v>0</v>
      </c>
      <c r="AA516" s="168"/>
      <c r="AB516" s="150">
        <f>_xll.BDH(C516,$AB$10,$D$1,$D$1)</f>
        <v>503</v>
      </c>
      <c r="AC516" s="148">
        <f t="shared" si="255"/>
        <v>-31.399999999999977</v>
      </c>
      <c r="AD516" s="137">
        <f t="shared" si="256"/>
        <v>-6.2425447316103337</v>
      </c>
      <c r="AE516" s="136">
        <v>0</v>
      </c>
      <c r="AF516" s="138">
        <f>IF(D516 = D804,1,_xll.BDP(K516,$AF$10)*L516)</f>
        <v>0.87226000000000004</v>
      </c>
      <c r="AG516" s="160">
        <f>AC516*AE516*V516/AF516 / AI740</f>
        <v>0</v>
      </c>
      <c r="AH516" s="160">
        <f>AC516*AE516*V516/AF516 / AI804</f>
        <v>0</v>
      </c>
      <c r="AI516" s="171"/>
      <c r="AJ516" s="162"/>
      <c r="AK516" s="144"/>
    </row>
    <row r="517" spans="2:37" s="40" customFormat="1" x14ac:dyDescent="0.2">
      <c r="B517" s="45">
        <v>6000</v>
      </c>
      <c r="C517" s="116" t="s">
        <v>97</v>
      </c>
      <c r="D517" s="40" t="str">
        <f>_xll.BDP(C517,$D$10)</f>
        <v>GBp</v>
      </c>
      <c r="E517" s="40" t="s">
        <v>510</v>
      </c>
      <c r="F517" s="61">
        <f>_xll.BDP(C517,$F$10)</f>
        <v>761.6</v>
      </c>
      <c r="G517" s="61">
        <f>_xll.BDP(C517,$G$10)</f>
        <v>760.8</v>
      </c>
      <c r="H517" s="62">
        <f t="shared" si="246"/>
        <v>-0.80000000000006821</v>
      </c>
      <c r="I517" s="69">
        <f t="shared" si="247"/>
        <v>-0.10504201680673164</v>
      </c>
      <c r="J517" s="23">
        <v>-181000</v>
      </c>
      <c r="K517" s="45" t="str">
        <f>CONCATENATE(D804,D517, " Curncy")</f>
        <v>EURGBp Curncy</v>
      </c>
      <c r="L517" s="45">
        <f>IF(D517 = D804,1,_xll.BDP(K517,$L$10))</f>
        <v>1</v>
      </c>
      <c r="M517" s="63">
        <f>IF(D517 = D804,1,_xll.BDP(K517,$M$10)*L517)</f>
        <v>0.87409999999999999</v>
      </c>
      <c r="N517" s="265">
        <f t="shared" si="248"/>
        <v>1656.5610342067537</v>
      </c>
      <c r="O517" s="133">
        <f>N517 / AA740</f>
        <v>1.0697544665969529E-5</v>
      </c>
      <c r="P517" s="275">
        <f>N517 / AA804</f>
        <v>9.844729977137225E-6</v>
      </c>
      <c r="Q517" s="64">
        <f t="shared" si="249"/>
        <v>-1575389.5435304886</v>
      </c>
      <c r="R517" s="10">
        <f>Q517 / AA740*100</f>
        <v>-1.0173364977336155</v>
      </c>
      <c r="S517" s="10">
        <f>Q517 / AA804*100</f>
        <v>-0.93623382082567053</v>
      </c>
      <c r="T517" s="288">
        <f t="shared" si="250"/>
        <v>-1.0173364977336155</v>
      </c>
      <c r="U517" s="127">
        <f t="shared" si="251"/>
        <v>0</v>
      </c>
      <c r="V517" s="30">
        <f t="shared" si="252"/>
        <v>0.01</v>
      </c>
      <c r="W517" s="40">
        <v>0</v>
      </c>
      <c r="X517" s="40">
        <v>1</v>
      </c>
      <c r="Y517" s="119">
        <f t="shared" si="253"/>
        <v>1.0697544665969529E-5</v>
      </c>
      <c r="Z517" s="119">
        <f t="shared" si="254"/>
        <v>0</v>
      </c>
      <c r="AA517" s="168"/>
      <c r="AB517" s="150">
        <f>_xll.BDH(C517,$AB$10,$D$1,$D$1)</f>
        <v>753.6</v>
      </c>
      <c r="AC517" s="148">
        <f t="shared" si="255"/>
        <v>8</v>
      </c>
      <c r="AD517" s="137">
        <f t="shared" si="256"/>
        <v>1.0615711252653928</v>
      </c>
      <c r="AE517" s="136">
        <v>-416000</v>
      </c>
      <c r="AF517" s="138">
        <f>IF(D517 = D804,1,_xll.BDP(K517,$AF$10)*L517)</f>
        <v>0.87226000000000004</v>
      </c>
      <c r="AG517" s="160">
        <f>AC517*AE517*V517/AF517 / AI740</f>
        <v>-2.4698851189385387E-4</v>
      </c>
      <c r="AH517" s="160">
        <f>AC517*AE517*V517/AF517 / AI804</f>
        <v>-2.2722199547077639E-4</v>
      </c>
      <c r="AI517" s="171"/>
      <c r="AJ517" s="162"/>
      <c r="AK517" s="144"/>
    </row>
    <row r="518" spans="2:37" s="40" customFormat="1" x14ac:dyDescent="0.2">
      <c r="B518" s="45">
        <v>3404</v>
      </c>
      <c r="C518" s="116" t="s">
        <v>96</v>
      </c>
      <c r="D518" s="40" t="str">
        <f>_xll.BDP(C518,$D$10)</f>
        <v>GBp</v>
      </c>
      <c r="E518" s="40" t="s">
        <v>393</v>
      </c>
      <c r="F518" s="61">
        <f>_xll.BDP(C518,$F$10)</f>
        <v>25.4</v>
      </c>
      <c r="G518" s="61">
        <f>_xll.BDP(C518,$G$10)</f>
        <v>24.15</v>
      </c>
      <c r="H518" s="62">
        <f t="shared" si="246"/>
        <v>-1.25</v>
      </c>
      <c r="I518" s="69">
        <f t="shared" si="247"/>
        <v>-4.9212598425196852</v>
      </c>
      <c r="J518" s="23">
        <v>29190000</v>
      </c>
      <c r="K518" s="45" t="str">
        <f>CONCATENATE(D804,D518, " Curncy")</f>
        <v>EURGBp Curncy</v>
      </c>
      <c r="L518" s="45">
        <f>IF(D518 = D804,1,_xll.BDP(K518,$L$10))</f>
        <v>1</v>
      </c>
      <c r="M518" s="63">
        <f>IF(D518 = D804,1,_xll.BDP(K518,$M$10)*L518)</f>
        <v>0.87409999999999999</v>
      </c>
      <c r="N518" s="265">
        <f t="shared" si="248"/>
        <v>-417429.3559089349</v>
      </c>
      <c r="O518" s="133">
        <f>N518 / AA740</f>
        <v>-2.6956261118752066E-3</v>
      </c>
      <c r="P518" s="275">
        <f>N518 / AA804</f>
        <v>-2.4807291784583142E-3</v>
      </c>
      <c r="Q518" s="64">
        <f t="shared" si="249"/>
        <v>8064735.1561606228</v>
      </c>
      <c r="R518" s="10">
        <f>Q518 / AA740*100</f>
        <v>5.2079496481428986</v>
      </c>
      <c r="S518" s="10">
        <f>Q518 / AA804*100</f>
        <v>4.7927687727814634</v>
      </c>
      <c r="T518" s="288">
        <f t="shared" si="250"/>
        <v>0</v>
      </c>
      <c r="U518" s="127">
        <f t="shared" si="251"/>
        <v>5.2079496481428986</v>
      </c>
      <c r="V518" s="30">
        <f t="shared" si="252"/>
        <v>0.01</v>
      </c>
      <c r="W518" s="40">
        <v>0</v>
      </c>
      <c r="X518" s="40">
        <v>1</v>
      </c>
      <c r="Y518" s="119">
        <f t="shared" si="253"/>
        <v>0</v>
      </c>
      <c r="Z518" s="119">
        <f t="shared" si="254"/>
        <v>0</v>
      </c>
      <c r="AA518" s="168"/>
      <c r="AB518" s="150">
        <f>_xll.BDH(C518,$AB$10,$D$1,$D$1)</f>
        <v>27.45</v>
      </c>
      <c r="AC518" s="148">
        <f t="shared" si="255"/>
        <v>-2.0500000000000007</v>
      </c>
      <c r="AD518" s="137">
        <f t="shared" si="256"/>
        <v>-7.4681238615664878</v>
      </c>
      <c r="AE518" s="136">
        <v>29190000</v>
      </c>
      <c r="AF518" s="138">
        <f>IF(D518 = D804,1,_xll.BDP(K518,$AF$10)*L518)</f>
        <v>0.87226000000000004</v>
      </c>
      <c r="AG518" s="160">
        <f>AC518*AE518*V518/AF518 / AI740</f>
        <v>-4.4410063273654663E-3</v>
      </c>
      <c r="AH518" s="160">
        <f>AC518*AE518*V518/AF518 / AI804</f>
        <v>-4.0855921267949303E-3</v>
      </c>
      <c r="AI518" s="171"/>
      <c r="AJ518" s="162"/>
      <c r="AK518" s="144"/>
    </row>
    <row r="519" spans="2:37" s="40" customFormat="1" ht="12" customHeight="1" x14ac:dyDescent="0.2">
      <c r="B519" s="45">
        <v>6414</v>
      </c>
      <c r="C519" s="116" t="s">
        <v>1228</v>
      </c>
      <c r="D519" s="40" t="str">
        <f>_xll.BDP(C519,$D$10)</f>
        <v>GBp</v>
      </c>
      <c r="E519" s="40" t="s">
        <v>1348</v>
      </c>
      <c r="F519" s="61">
        <f>_xll.BDP(C519,$F$10)</f>
        <v>2489</v>
      </c>
      <c r="G519" s="61">
        <f>_xll.BDP(C519,$G$10)</f>
        <v>2495</v>
      </c>
      <c r="H519" s="62">
        <f t="shared" si="246"/>
        <v>6</v>
      </c>
      <c r="I519" s="69">
        <f t="shared" si="247"/>
        <v>0.24106066693451184</v>
      </c>
      <c r="J519" s="23">
        <v>0</v>
      </c>
      <c r="K519" s="45" t="str">
        <f>CONCATENATE(D804,D519, " Curncy")</f>
        <v>EURGBp Curncy</v>
      </c>
      <c r="L519" s="45">
        <f>IF(D519 = D804,1,_xll.BDP(K519,$L$10))</f>
        <v>1</v>
      </c>
      <c r="M519" s="63">
        <f>IF(D519 = D804,1,_xll.BDP(K519,$M$10)*L519)</f>
        <v>0.87409999999999999</v>
      </c>
      <c r="N519" s="265">
        <f t="shared" si="248"/>
        <v>0</v>
      </c>
      <c r="O519" s="133">
        <f>N519 / AA740</f>
        <v>0</v>
      </c>
      <c r="P519" s="275">
        <f>N519 / AA804</f>
        <v>0</v>
      </c>
      <c r="Q519" s="64">
        <f t="shared" si="249"/>
        <v>0</v>
      </c>
      <c r="R519" s="10">
        <f>Q519 / AA740*100</f>
        <v>0</v>
      </c>
      <c r="S519" s="10">
        <f>Q519 / AA804*100</f>
        <v>0</v>
      </c>
      <c r="T519" s="288">
        <f t="shared" si="250"/>
        <v>0</v>
      </c>
      <c r="U519" s="127">
        <f t="shared" si="251"/>
        <v>0</v>
      </c>
      <c r="V519" s="30">
        <f t="shared" si="252"/>
        <v>0.01</v>
      </c>
      <c r="W519" s="40">
        <v>0</v>
      </c>
      <c r="X519" s="40">
        <v>1</v>
      </c>
      <c r="Y519" s="119">
        <f t="shared" si="253"/>
        <v>0</v>
      </c>
      <c r="Z519" s="119">
        <f t="shared" si="254"/>
        <v>0</v>
      </c>
      <c r="AA519" s="168"/>
      <c r="AB519" s="150">
        <f>_xll.BDH(C519,$AB$10,$D$1,$D$1)</f>
        <v>2548</v>
      </c>
      <c r="AC519" s="148">
        <f t="shared" si="255"/>
        <v>-59</v>
      </c>
      <c r="AD519" s="137">
        <f t="shared" si="256"/>
        <v>-2.3155416012558869</v>
      </c>
      <c r="AE519" s="136">
        <v>0</v>
      </c>
      <c r="AF519" s="138">
        <f>IF(D519 = D804,1,_xll.BDP(K519,$AF$10)*L519)</f>
        <v>0.87226000000000004</v>
      </c>
      <c r="AG519" s="160">
        <f>AC519*AE519*V519/AF519 / AI740</f>
        <v>0</v>
      </c>
      <c r="AH519" s="160">
        <f>AC519*AE519*V519/AF519 / AI804</f>
        <v>0</v>
      </c>
      <c r="AI519" s="171"/>
      <c r="AJ519" s="162"/>
      <c r="AK519" s="144"/>
    </row>
    <row r="520" spans="2:37" s="40" customFormat="1" ht="12" customHeight="1" x14ac:dyDescent="0.2">
      <c r="B520" s="45">
        <v>6486</v>
      </c>
      <c r="C520" s="116" t="s">
        <v>1229</v>
      </c>
      <c r="D520" s="40" t="str">
        <f>_xll.BDP(C520,$D$10)</f>
        <v>GBp</v>
      </c>
      <c r="E520" s="40" t="s">
        <v>1349</v>
      </c>
      <c r="F520" s="61">
        <f>_xll.BDP(C520,$F$10)</f>
        <v>513.6</v>
      </c>
      <c r="G520" s="61">
        <f>_xll.BDP(C520,$G$10)</f>
        <v>510</v>
      </c>
      <c r="H520" s="62">
        <f t="shared" si="246"/>
        <v>-3.6000000000000227</v>
      </c>
      <c r="I520" s="69">
        <f t="shared" si="247"/>
        <v>-0.70093457943925674</v>
      </c>
      <c r="J520" s="23">
        <v>0</v>
      </c>
      <c r="K520" s="45" t="str">
        <f>CONCATENATE(D804,D520, " Curncy")</f>
        <v>EURGBp Curncy</v>
      </c>
      <c r="L520" s="45">
        <f>IF(D520 = D804,1,_xll.BDP(K520,$L$10))</f>
        <v>1</v>
      </c>
      <c r="M520" s="63">
        <f>IF(D520 = D804,1,_xll.BDP(K520,$M$10)*L520)</f>
        <v>0.87409999999999999</v>
      </c>
      <c r="N520" s="265">
        <f t="shared" si="248"/>
        <v>0</v>
      </c>
      <c r="O520" s="133">
        <f>N520 / AA740</f>
        <v>0</v>
      </c>
      <c r="P520" s="275">
        <f>N520 / AA804</f>
        <v>0</v>
      </c>
      <c r="Q520" s="64">
        <f t="shared" si="249"/>
        <v>0</v>
      </c>
      <c r="R520" s="10">
        <f>Q520 / AA740*100</f>
        <v>0</v>
      </c>
      <c r="S520" s="10">
        <f>Q520 / AA804*100</f>
        <v>0</v>
      </c>
      <c r="T520" s="288">
        <f t="shared" si="250"/>
        <v>0</v>
      </c>
      <c r="U520" s="127">
        <f t="shared" si="251"/>
        <v>0</v>
      </c>
      <c r="V520" s="30">
        <f t="shared" si="252"/>
        <v>0.01</v>
      </c>
      <c r="W520" s="40">
        <v>0</v>
      </c>
      <c r="X520" s="40">
        <v>1</v>
      </c>
      <c r="Y520" s="119">
        <f t="shared" si="253"/>
        <v>0</v>
      </c>
      <c r="Z520" s="119">
        <f t="shared" si="254"/>
        <v>0</v>
      </c>
      <c r="AA520" s="168"/>
      <c r="AB520" s="150">
        <f>_xll.BDH(C520,$AB$10,$D$1,$D$1)</f>
        <v>472.4</v>
      </c>
      <c r="AC520" s="148">
        <f t="shared" si="255"/>
        <v>41.200000000000045</v>
      </c>
      <c r="AD520" s="137">
        <f t="shared" si="256"/>
        <v>8.7214225232853622</v>
      </c>
      <c r="AE520" s="136">
        <v>0</v>
      </c>
      <c r="AF520" s="138">
        <f>IF(D520 = D804,1,_xll.BDP(K520,$AF$10)*L520)</f>
        <v>0.87226000000000004</v>
      </c>
      <c r="AG520" s="160">
        <f>AC520*AE520*V520/AF520 / AI740</f>
        <v>0</v>
      </c>
      <c r="AH520" s="160">
        <f>AC520*AE520*V520/AF520 / AI804</f>
        <v>0</v>
      </c>
      <c r="AI520" s="171"/>
      <c r="AJ520" s="162"/>
      <c r="AK520" s="144"/>
    </row>
    <row r="521" spans="2:37" s="40" customFormat="1" ht="12" customHeight="1" x14ac:dyDescent="0.2">
      <c r="B521" s="45">
        <v>5987</v>
      </c>
      <c r="C521" s="116" t="s">
        <v>1230</v>
      </c>
      <c r="D521" s="40" t="str">
        <f>_xll.BDP(C521,$D$10)</f>
        <v>GBp</v>
      </c>
      <c r="E521" s="40" t="s">
        <v>1350</v>
      </c>
      <c r="F521" s="61">
        <f>_xll.BDP(C521,$F$10)</f>
        <v>7.22</v>
      </c>
      <c r="G521" s="61">
        <f>_xll.BDP(C521,$G$10)</f>
        <v>7.15</v>
      </c>
      <c r="H521" s="62">
        <f t="shared" si="246"/>
        <v>-6.9999999999999396E-2</v>
      </c>
      <c r="I521" s="69">
        <f t="shared" si="247"/>
        <v>-0.96952908587256781</v>
      </c>
      <c r="J521" s="23">
        <v>0</v>
      </c>
      <c r="K521" s="45" t="str">
        <f>CONCATENATE(D804,D521, " Curncy")</f>
        <v>EURGBp Curncy</v>
      </c>
      <c r="L521" s="45">
        <f>IF(D521 = D804,1,_xll.BDP(K521,$L$10))</f>
        <v>1</v>
      </c>
      <c r="M521" s="63">
        <f>IF(D521 = D804,1,_xll.BDP(K521,$M$10)*L521)</f>
        <v>0.87409999999999999</v>
      </c>
      <c r="N521" s="265">
        <f t="shared" si="248"/>
        <v>0</v>
      </c>
      <c r="O521" s="133">
        <f>N521 / AA740</f>
        <v>0</v>
      </c>
      <c r="P521" s="275">
        <f>N521 / AA804</f>
        <v>0</v>
      </c>
      <c r="Q521" s="64">
        <f t="shared" si="249"/>
        <v>0</v>
      </c>
      <c r="R521" s="10">
        <f>Q521 / AA740*100</f>
        <v>0</v>
      </c>
      <c r="S521" s="10">
        <f>Q521 / AA804*100</f>
        <v>0</v>
      </c>
      <c r="T521" s="288">
        <f t="shared" si="250"/>
        <v>0</v>
      </c>
      <c r="U521" s="127">
        <f t="shared" si="251"/>
        <v>0</v>
      </c>
      <c r="V521" s="30">
        <f t="shared" si="252"/>
        <v>0.01</v>
      </c>
      <c r="W521" s="40">
        <v>0</v>
      </c>
      <c r="X521" s="40">
        <v>1</v>
      </c>
      <c r="Y521" s="119">
        <f t="shared" si="253"/>
        <v>0</v>
      </c>
      <c r="Z521" s="119">
        <f t="shared" si="254"/>
        <v>0</v>
      </c>
      <c r="AA521" s="168"/>
      <c r="AB521" s="150">
        <f>_xll.BDH(C521,$AB$10,$D$1,$D$1)</f>
        <v>7.18</v>
      </c>
      <c r="AC521" s="148">
        <f t="shared" si="255"/>
        <v>4.0000000000000036E-2</v>
      </c>
      <c r="AD521" s="137">
        <f t="shared" si="256"/>
        <v>0.55710306406685284</v>
      </c>
      <c r="AE521" s="136">
        <v>0</v>
      </c>
      <c r="AF521" s="138">
        <f>IF(D521 = D804,1,_xll.BDP(K521,$AF$10)*L521)</f>
        <v>0.87226000000000004</v>
      </c>
      <c r="AG521" s="160">
        <f>AC521*AE521*V521/AF521 / AI740</f>
        <v>0</v>
      </c>
      <c r="AH521" s="160">
        <f>AC521*AE521*V521/AF521 / AI804</f>
        <v>0</v>
      </c>
      <c r="AI521" s="171"/>
      <c r="AJ521" s="162"/>
      <c r="AK521" s="144"/>
    </row>
    <row r="522" spans="2:37" s="40" customFormat="1" x14ac:dyDescent="0.2">
      <c r="B522" s="45">
        <v>23131</v>
      </c>
      <c r="D522" s="40" t="s">
        <v>86</v>
      </c>
      <c r="E522" s="40" t="s">
        <v>95</v>
      </c>
      <c r="F522" s="61">
        <v>111.64409999999999</v>
      </c>
      <c r="G522" s="61">
        <v>111.8374</v>
      </c>
      <c r="H522" s="62">
        <f t="shared" si="246"/>
        <v>0.1933000000000078</v>
      </c>
      <c r="I522" s="69">
        <f t="shared" si="247"/>
        <v>0.17313946728936666</v>
      </c>
      <c r="J522" s="23">
        <v>681487.2</v>
      </c>
      <c r="K522" s="45" t="str">
        <f>CONCATENATE(D804,D522, " Curncy")</f>
        <v>EURGBP Curncy</v>
      </c>
      <c r="L522" s="45">
        <f>IF(D522 = D804,1,_xll.BDP(K522,$L$10))</f>
        <v>1</v>
      </c>
      <c r="M522" s="63">
        <f>IF(D522 = D804,1,_xll.BDP(K522,$M$10)*L522)</f>
        <v>0.87409999999999999</v>
      </c>
      <c r="N522" s="265">
        <f t="shared" si="248"/>
        <v>150705.26914541278</v>
      </c>
      <c r="O522" s="133">
        <f>N522 / AA740</f>
        <v>9.7320673056396328E-4</v>
      </c>
      <c r="P522" s="275">
        <f>N522 / AA804</f>
        <v>8.9562210521197476E-4</v>
      </c>
      <c r="Q522" s="64">
        <f t="shared" si="249"/>
        <v>87193406.453815341</v>
      </c>
      <c r="R522" s="10">
        <f>Q522 / AA740*100</f>
        <v>56.306730682239937</v>
      </c>
      <c r="S522" s="10">
        <f>Q522 / AA804*100</f>
        <v>51.817924278028791</v>
      </c>
      <c r="T522" s="288">
        <f t="shared" si="250"/>
        <v>0</v>
      </c>
      <c r="U522" s="127">
        <f t="shared" si="251"/>
        <v>56.306730682239937</v>
      </c>
      <c r="V522" s="30">
        <f t="shared" si="252"/>
        <v>1</v>
      </c>
      <c r="W522" s="40">
        <v>1</v>
      </c>
      <c r="X522" s="40">
        <v>1</v>
      </c>
      <c r="Y522" s="119">
        <f t="shared" si="253"/>
        <v>0</v>
      </c>
      <c r="Z522" s="119">
        <f t="shared" si="254"/>
        <v>9.7320673056396328E-4</v>
      </c>
      <c r="AA522" s="168"/>
      <c r="AB522" s="150">
        <v>111.9263</v>
      </c>
      <c r="AC522" s="148">
        <f t="shared" si="255"/>
        <v>-0.28220000000000312</v>
      </c>
      <c r="AD522" s="137">
        <f t="shared" si="256"/>
        <v>-0.25213019638816181</v>
      </c>
      <c r="AE522" s="136">
        <v>681487.2</v>
      </c>
      <c r="AF522" s="138">
        <f>IF(D522 = D804,1,_xll.BDP(K522,$AF$10)*L522)</f>
        <v>0.87226000000000004</v>
      </c>
      <c r="AG522" s="160">
        <f>AC522*AE522*V522/AF522 / AI740</f>
        <v>-1.4272766091780365E-3</v>
      </c>
      <c r="AH522" s="160">
        <f>AC522*AE522*V522/AF522 / AI804</f>
        <v>-1.3130515129609439E-3</v>
      </c>
      <c r="AI522" s="171"/>
      <c r="AJ522" s="162"/>
      <c r="AK522" s="144"/>
    </row>
    <row r="523" spans="2:37" s="40" customFormat="1" ht="12" customHeight="1" x14ac:dyDescent="0.2">
      <c r="B523" s="45">
        <v>6432</v>
      </c>
      <c r="C523" s="40" t="s">
        <v>1231</v>
      </c>
      <c r="D523" s="40" t="str">
        <f>_xll.BDP(C523,$D$10)</f>
        <v>GBp</v>
      </c>
      <c r="E523" s="40" t="s">
        <v>1351</v>
      </c>
      <c r="F523" s="61">
        <f>_xll.BDP(C523,$F$10)</f>
        <v>38.6</v>
      </c>
      <c r="G523" s="61">
        <f>_xll.BDP(C523,$G$10)</f>
        <v>38.4</v>
      </c>
      <c r="H523" s="62">
        <f t="shared" si="246"/>
        <v>-0.20000000000000284</v>
      </c>
      <c r="I523" s="69">
        <f t="shared" si="247"/>
        <v>-0.51813471502591402</v>
      </c>
      <c r="J523" s="23">
        <v>0</v>
      </c>
      <c r="K523" s="45" t="str">
        <f>CONCATENATE(D804,D523, " Curncy")</f>
        <v>EURGBp Curncy</v>
      </c>
      <c r="L523" s="45">
        <f>IF(D523 = D804,1,_xll.BDP(K523,$L$10))</f>
        <v>1</v>
      </c>
      <c r="M523" s="63">
        <f>IF(D523 = D804,1,_xll.BDP(K523,$M$10)*L523)</f>
        <v>0.87409999999999999</v>
      </c>
      <c r="N523" s="265">
        <f t="shared" si="248"/>
        <v>0</v>
      </c>
      <c r="O523" s="133">
        <f>N523 / AA740</f>
        <v>0</v>
      </c>
      <c r="P523" s="275">
        <f>N523 / AA804</f>
        <v>0</v>
      </c>
      <c r="Q523" s="64">
        <f t="shared" si="249"/>
        <v>0</v>
      </c>
      <c r="R523" s="10">
        <f>Q523 / AA740*100</f>
        <v>0</v>
      </c>
      <c r="S523" s="10">
        <f>Q523 / AA804*100</f>
        <v>0</v>
      </c>
      <c r="T523" s="288">
        <f t="shared" si="250"/>
        <v>0</v>
      </c>
      <c r="U523" s="127">
        <f t="shared" si="251"/>
        <v>0</v>
      </c>
      <c r="V523" s="30">
        <f t="shared" si="252"/>
        <v>0.01</v>
      </c>
      <c r="W523" s="40">
        <v>0</v>
      </c>
      <c r="X523" s="40">
        <v>1</v>
      </c>
      <c r="Y523" s="119">
        <f t="shared" si="253"/>
        <v>0</v>
      </c>
      <c r="Z523" s="119">
        <f t="shared" si="254"/>
        <v>0</v>
      </c>
      <c r="AA523" s="168"/>
      <c r="AB523" s="150">
        <f>_xll.BDH(C523,$AB$10,$D$1,$D$1)</f>
        <v>39.1</v>
      </c>
      <c r="AC523" s="148">
        <f t="shared" si="255"/>
        <v>-0.5</v>
      </c>
      <c r="AD523" s="137">
        <f t="shared" si="256"/>
        <v>-1.2787723785166241</v>
      </c>
      <c r="AE523" s="136">
        <v>0</v>
      </c>
      <c r="AF523" s="138">
        <f>IF(D523 = D804,1,_xll.BDP(K523,$AF$10)*L523)</f>
        <v>0.87226000000000004</v>
      </c>
      <c r="AG523" s="160">
        <f>AC523*AE523*V523/AF523 / AI740</f>
        <v>0</v>
      </c>
      <c r="AH523" s="160">
        <f>AC523*AE523*V523/AF523 / AI804</f>
        <v>0</v>
      </c>
      <c r="AI523" s="171"/>
      <c r="AJ523" s="162"/>
      <c r="AK523" s="144"/>
    </row>
    <row r="524" spans="2:37" s="40" customFormat="1" ht="12" customHeight="1" x14ac:dyDescent="0.2">
      <c r="B524" s="45">
        <v>10205</v>
      </c>
      <c r="C524" s="40" t="s">
        <v>1232</v>
      </c>
      <c r="D524" s="40" t="str">
        <f>_xll.BDP(C524,$D$10)</f>
        <v>GBp</v>
      </c>
      <c r="E524" s="40" t="s">
        <v>1352</v>
      </c>
      <c r="F524" s="61">
        <f>_xll.BDP(C524,$F$10)</f>
        <v>671.2</v>
      </c>
      <c r="G524" s="61">
        <f>_xll.BDP(C524,$G$10)</f>
        <v>678.2</v>
      </c>
      <c r="H524" s="62">
        <f t="shared" si="246"/>
        <v>7</v>
      </c>
      <c r="I524" s="69">
        <f t="shared" si="247"/>
        <v>1.0429082240762813</v>
      </c>
      <c r="J524" s="23">
        <v>0</v>
      </c>
      <c r="K524" s="45" t="str">
        <f>CONCATENATE(D804,D524, " Curncy")</f>
        <v>EURGBp Curncy</v>
      </c>
      <c r="L524" s="45">
        <f>IF(D524 = D804,1,_xll.BDP(K524,$L$10))</f>
        <v>1</v>
      </c>
      <c r="M524" s="63">
        <f>IF(D524 = D804,1,_xll.BDP(K524,$M$10)*L524)</f>
        <v>0.87409999999999999</v>
      </c>
      <c r="N524" s="265">
        <f t="shared" si="248"/>
        <v>0</v>
      </c>
      <c r="O524" s="133">
        <f>N524 / AA740</f>
        <v>0</v>
      </c>
      <c r="P524" s="275">
        <f>N524 / AA804</f>
        <v>0</v>
      </c>
      <c r="Q524" s="64">
        <f t="shared" si="249"/>
        <v>0</v>
      </c>
      <c r="R524" s="10">
        <f>Q524 / AA740*100</f>
        <v>0</v>
      </c>
      <c r="S524" s="10">
        <f>Q524 / AA804*100</f>
        <v>0</v>
      </c>
      <c r="T524" s="288">
        <f t="shared" si="250"/>
        <v>0</v>
      </c>
      <c r="U524" s="127">
        <f t="shared" si="251"/>
        <v>0</v>
      </c>
      <c r="V524" s="30">
        <f t="shared" si="252"/>
        <v>0.01</v>
      </c>
      <c r="W524" s="40">
        <v>0</v>
      </c>
      <c r="X524" s="40">
        <v>1</v>
      </c>
      <c r="Y524" s="119">
        <f t="shared" si="253"/>
        <v>0</v>
      </c>
      <c r="Z524" s="119">
        <f t="shared" si="254"/>
        <v>0</v>
      </c>
      <c r="AA524" s="168"/>
      <c r="AB524" s="150">
        <f>_xll.BDH(C524,$AB$10,$D$1,$D$1)</f>
        <v>928.2</v>
      </c>
      <c r="AC524" s="148">
        <f t="shared" si="255"/>
        <v>-257</v>
      </c>
      <c r="AD524" s="137">
        <f t="shared" si="256"/>
        <v>-27.687998276233568</v>
      </c>
      <c r="AE524" s="136">
        <v>0</v>
      </c>
      <c r="AF524" s="138">
        <f>IF(D524 = D804,1,_xll.BDP(K524,$AF$10)*L524)</f>
        <v>0.87226000000000004</v>
      </c>
      <c r="AG524" s="160">
        <f>AC524*AE524*V524/AF524 / AI740</f>
        <v>0</v>
      </c>
      <c r="AH524" s="160">
        <f>AC524*AE524*V524/AF524 / AI804</f>
        <v>0</v>
      </c>
      <c r="AI524" s="171"/>
      <c r="AJ524" s="162"/>
      <c r="AK524" s="144"/>
    </row>
    <row r="525" spans="2:37" s="40" customFormat="1" ht="12" customHeight="1" x14ac:dyDescent="0.2">
      <c r="B525" s="45">
        <v>6093</v>
      </c>
      <c r="C525" s="40" t="s">
        <v>1233</v>
      </c>
      <c r="D525" s="40" t="str">
        <f>_xll.BDP(C525,$D$10)</f>
        <v>GBp</v>
      </c>
      <c r="E525" s="40" t="s">
        <v>1353</v>
      </c>
      <c r="F525" s="61">
        <f>_xll.BDP(C525,$F$10)</f>
        <v>1852.5</v>
      </c>
      <c r="G525" s="61">
        <f>_xll.BDP(C525,$G$10)</f>
        <v>1826</v>
      </c>
      <c r="H525" s="62">
        <f t="shared" ref="H525:H556" si="257">IF(OR(G525="#N/A N/A",F525="#N/A N/A"),0,  G525 - F525)</f>
        <v>-26.5</v>
      </c>
      <c r="I525" s="69">
        <f t="shared" ref="I525:I556" si="258">IF(OR(F525=0,F525="#N/A N/A"),0,H525 / F525*100)</f>
        <v>-1.4304993252361673</v>
      </c>
      <c r="J525" s="23">
        <v>0</v>
      </c>
      <c r="K525" s="45" t="str">
        <f>CONCATENATE(D804,D525, " Curncy")</f>
        <v>EURGBp Curncy</v>
      </c>
      <c r="L525" s="45">
        <f>IF(D525 = D804,1,_xll.BDP(K525,$L$10))</f>
        <v>1</v>
      </c>
      <c r="M525" s="63">
        <f>IF(D525 = D804,1,_xll.BDP(K525,$M$10)*L525)</f>
        <v>0.87409999999999999</v>
      </c>
      <c r="N525" s="265">
        <f t="shared" ref="N525:N556" si="259">H525*J525*V525/M525</f>
        <v>0</v>
      </c>
      <c r="O525" s="133">
        <f>N525 / AA740</f>
        <v>0</v>
      </c>
      <c r="P525" s="275">
        <f>N525 / AA804</f>
        <v>0</v>
      </c>
      <c r="Q525" s="64">
        <f t="shared" ref="Q525:Q556" si="260">G525*J525*V525/M525</f>
        <v>0</v>
      </c>
      <c r="R525" s="10">
        <f>Q525 / AA740*100</f>
        <v>0</v>
      </c>
      <c r="S525" s="10">
        <f>Q525 / AA804*100</f>
        <v>0</v>
      </c>
      <c r="T525" s="288">
        <f t="shared" ref="T525:T556" si="261">IF(R525&lt;0,R525,0)</f>
        <v>0</v>
      </c>
      <c r="U525" s="127">
        <f t="shared" ref="U525:U556" si="262">IF(R525&gt;0,R525,0)</f>
        <v>0</v>
      </c>
      <c r="V525" s="30">
        <f t="shared" ref="V525:V556" si="263">IF(EXACT(D525,UPPER(D525)),1,0.01)/X525</f>
        <v>0.01</v>
      </c>
      <c r="W525" s="40">
        <v>0</v>
      </c>
      <c r="X525" s="40">
        <v>1</v>
      </c>
      <c r="Y525" s="119">
        <f t="shared" ref="Y525:Y556" si="264">IF(AND(R525&lt;0,O525&gt;0),O525,0)</f>
        <v>0</v>
      </c>
      <c r="Z525" s="119">
        <f t="shared" ref="Z525:Z556" si="265">IF(AND(R525&gt;0,O525&gt;0),O525,0)</f>
        <v>0</v>
      </c>
      <c r="AA525" s="168"/>
      <c r="AB525" s="150">
        <f>_xll.BDH(C525,$AB$10,$D$1,$D$1)</f>
        <v>1837.5</v>
      </c>
      <c r="AC525" s="148">
        <f t="shared" ref="AC525:AC556" si="266">IF(OR(F525="#N/A N/A",AB525="#N/A N/A"),0,  F525 - AB525)</f>
        <v>15</v>
      </c>
      <c r="AD525" s="137">
        <f t="shared" ref="AD525:AD556" si="267">IF(OR(AB525=0,AB525="#N/A N/A"),0,AC525 / AB525*100)</f>
        <v>0.81632653061224492</v>
      </c>
      <c r="AE525" s="136">
        <v>0</v>
      </c>
      <c r="AF525" s="138">
        <f>IF(D525 = D804,1,_xll.BDP(K525,$AF$10)*L525)</f>
        <v>0.87226000000000004</v>
      </c>
      <c r="AG525" s="160">
        <f>AC525*AE525*V525/AF525 / AI740</f>
        <v>0</v>
      </c>
      <c r="AH525" s="160">
        <f>AC525*AE525*V525/AF525 / AI804</f>
        <v>0</v>
      </c>
      <c r="AI525" s="171"/>
      <c r="AJ525" s="162"/>
      <c r="AK525" s="144"/>
    </row>
    <row r="526" spans="2:37" s="40" customFormat="1" ht="12" customHeight="1" x14ac:dyDescent="0.2">
      <c r="B526" s="45">
        <v>7254</v>
      </c>
      <c r="C526" s="40" t="s">
        <v>1234</v>
      </c>
      <c r="D526" s="40" t="str">
        <f>_xll.BDP(C526,$D$10)</f>
        <v>GBp</v>
      </c>
      <c r="E526" s="40" t="s">
        <v>1354</v>
      </c>
      <c r="F526" s="61">
        <f>_xll.BDP(C526,$F$10)</f>
        <v>200.1</v>
      </c>
      <c r="G526" s="61">
        <f>_xll.BDP(C526,$G$10)</f>
        <v>201.8</v>
      </c>
      <c r="H526" s="62">
        <f t="shared" si="257"/>
        <v>1.7000000000000171</v>
      </c>
      <c r="I526" s="69">
        <f t="shared" si="258"/>
        <v>0.84957521239381173</v>
      </c>
      <c r="J526" s="23">
        <v>0</v>
      </c>
      <c r="K526" s="45" t="str">
        <f>CONCATENATE(D804,D526, " Curncy")</f>
        <v>EURGBp Curncy</v>
      </c>
      <c r="L526" s="45">
        <f>IF(D526 = D804,1,_xll.BDP(K526,$L$10))</f>
        <v>1</v>
      </c>
      <c r="M526" s="63">
        <f>IF(D526 = D804,1,_xll.BDP(K526,$M$10)*L526)</f>
        <v>0.87409999999999999</v>
      </c>
      <c r="N526" s="265">
        <f t="shared" si="259"/>
        <v>0</v>
      </c>
      <c r="O526" s="133">
        <f>N526 / AA740</f>
        <v>0</v>
      </c>
      <c r="P526" s="275">
        <f>N526 / AA804</f>
        <v>0</v>
      </c>
      <c r="Q526" s="64">
        <f t="shared" si="260"/>
        <v>0</v>
      </c>
      <c r="R526" s="10">
        <f>Q526 / AA740*100</f>
        <v>0</v>
      </c>
      <c r="S526" s="10">
        <f>Q526 / AA804*100</f>
        <v>0</v>
      </c>
      <c r="T526" s="288">
        <f t="shared" si="261"/>
        <v>0</v>
      </c>
      <c r="U526" s="127">
        <f t="shared" si="262"/>
        <v>0</v>
      </c>
      <c r="V526" s="30">
        <f t="shared" si="263"/>
        <v>0.01</v>
      </c>
      <c r="W526" s="40">
        <v>0</v>
      </c>
      <c r="X526" s="40">
        <v>1</v>
      </c>
      <c r="Y526" s="119">
        <f t="shared" si="264"/>
        <v>0</v>
      </c>
      <c r="Z526" s="119">
        <f t="shared" si="265"/>
        <v>0</v>
      </c>
      <c r="AA526" s="168"/>
      <c r="AB526" s="150">
        <f>_xll.BDH(C526,$AB$10,$D$1,$D$1)</f>
        <v>210.4</v>
      </c>
      <c r="AC526" s="148">
        <f t="shared" si="266"/>
        <v>-10.300000000000011</v>
      </c>
      <c r="AD526" s="137">
        <f t="shared" si="267"/>
        <v>-4.8954372623574196</v>
      </c>
      <c r="AE526" s="136">
        <v>0</v>
      </c>
      <c r="AF526" s="138">
        <f>IF(D526 = D804,1,_xll.BDP(K526,$AF$10)*L526)</f>
        <v>0.87226000000000004</v>
      </c>
      <c r="AG526" s="160">
        <f>AC526*AE526*V526/AF526 / AI740</f>
        <v>0</v>
      </c>
      <c r="AH526" s="160">
        <f>AC526*AE526*V526/AF526 / AI804</f>
        <v>0</v>
      </c>
      <c r="AI526" s="171"/>
      <c r="AJ526" s="162"/>
      <c r="AK526" s="144"/>
    </row>
    <row r="527" spans="2:37" s="40" customFormat="1" x14ac:dyDescent="0.2">
      <c r="B527" s="45">
        <v>6343</v>
      </c>
      <c r="C527" s="116" t="s">
        <v>94</v>
      </c>
      <c r="D527" s="40" t="str">
        <f>_xll.BDP(C527,$D$10)</f>
        <v>GBp</v>
      </c>
      <c r="E527" s="40" t="s">
        <v>511</v>
      </c>
      <c r="F527" s="61">
        <f>_xll.BDP(C527,$F$10)</f>
        <v>5762</v>
      </c>
      <c r="G527" s="61">
        <f>_xll.BDP(C527,$G$10)</f>
        <v>5932</v>
      </c>
      <c r="H527" s="62">
        <f t="shared" si="257"/>
        <v>170</v>
      </c>
      <c r="I527" s="69">
        <f t="shared" si="258"/>
        <v>2.950364456785838</v>
      </c>
      <c r="J527" s="23">
        <v>162300</v>
      </c>
      <c r="K527" s="45" t="str">
        <f>CONCATENATE(D804,D527, " Curncy")</f>
        <v>EURGBp Curncy</v>
      </c>
      <c r="L527" s="45">
        <f>IF(D527 = D804,1,_xll.BDP(K527,$L$10))</f>
        <v>1</v>
      </c>
      <c r="M527" s="63">
        <f>IF(D527 = D804,1,_xll.BDP(K527,$M$10)*L527)</f>
        <v>0.87409999999999999</v>
      </c>
      <c r="N527" s="265">
        <f t="shared" si="259"/>
        <v>315650.38325134426</v>
      </c>
      <c r="O527" s="133">
        <f>N527 / AA740</f>
        <v>2.0383698541349454E-3</v>
      </c>
      <c r="P527" s="275">
        <f>N527 / AA804</f>
        <v>1.8758697845246552E-3</v>
      </c>
      <c r="Q527" s="64">
        <f t="shared" si="260"/>
        <v>11014341.608511612</v>
      </c>
      <c r="R527" s="10">
        <f>Q527 / AA740*100</f>
        <v>7.1127117498402921</v>
      </c>
      <c r="S527" s="10">
        <f>Q527 / AA804*100</f>
        <v>6.5456820951766197</v>
      </c>
      <c r="T527" s="288">
        <f t="shared" si="261"/>
        <v>0</v>
      </c>
      <c r="U527" s="127">
        <f t="shared" si="262"/>
        <v>7.1127117498402921</v>
      </c>
      <c r="V527" s="30">
        <f t="shared" si="263"/>
        <v>0.01</v>
      </c>
      <c r="W527" s="40">
        <v>0</v>
      </c>
      <c r="X527" s="40">
        <v>1</v>
      </c>
      <c r="Y527" s="119">
        <f t="shared" si="264"/>
        <v>0</v>
      </c>
      <c r="Z527" s="119">
        <f t="shared" si="265"/>
        <v>2.0383698541349454E-3</v>
      </c>
      <c r="AA527" s="168"/>
      <c r="AB527" s="150">
        <f>_xll.BDH(C527,$AB$10,$D$1,$D$1)</f>
        <v>5978</v>
      </c>
      <c r="AC527" s="148">
        <f t="shared" si="266"/>
        <v>-216</v>
      </c>
      <c r="AD527" s="137">
        <f t="shared" si="267"/>
        <v>-3.6132485781197725</v>
      </c>
      <c r="AE527" s="136">
        <v>162300</v>
      </c>
      <c r="AF527" s="138">
        <f>IF(D527 = D804,1,_xll.BDP(K527,$AF$10)*L527)</f>
        <v>0.87226000000000004</v>
      </c>
      <c r="AG527" s="160">
        <f>AC527*AE527*V527/AF527 / AI740</f>
        <v>-2.601750860504945E-3</v>
      </c>
      <c r="AH527" s="160">
        <f>AC527*AE527*V527/AF527 / AI804</f>
        <v>-2.3935324671934839E-3</v>
      </c>
      <c r="AI527" s="171"/>
      <c r="AJ527" s="162"/>
      <c r="AK527" s="144"/>
    </row>
    <row r="528" spans="2:37" s="40" customFormat="1" x14ac:dyDescent="0.2">
      <c r="B528" s="45">
        <v>18542</v>
      </c>
      <c r="D528" s="40" t="s">
        <v>86</v>
      </c>
      <c r="E528" s="40" t="s">
        <v>93</v>
      </c>
      <c r="F528" s="61">
        <v>20</v>
      </c>
      <c r="G528" s="61">
        <v>20</v>
      </c>
      <c r="H528" s="62">
        <f t="shared" si="257"/>
        <v>0</v>
      </c>
      <c r="I528" s="69">
        <f t="shared" si="258"/>
        <v>0</v>
      </c>
      <c r="J528" s="23">
        <v>34000</v>
      </c>
      <c r="K528" s="45" t="str">
        <f>CONCATENATE(D804,D528, " Curncy")</f>
        <v>EURGBP Curncy</v>
      </c>
      <c r="L528" s="45">
        <f>IF(D528 = D804,1,_xll.BDP(K528,$L$10))</f>
        <v>1</v>
      </c>
      <c r="M528" s="63">
        <f>IF(D528 = D804,1,_xll.BDP(K528,$M$10)*L528)</f>
        <v>0.87409999999999999</v>
      </c>
      <c r="N528" s="265">
        <f t="shared" si="259"/>
        <v>0</v>
      </c>
      <c r="O528" s="133">
        <f>N528 / AA740</f>
        <v>0</v>
      </c>
      <c r="P528" s="275">
        <f>N528 / AA804</f>
        <v>0</v>
      </c>
      <c r="Q528" s="64">
        <f t="shared" si="260"/>
        <v>777943.02711360261</v>
      </c>
      <c r="R528" s="10">
        <f>Q528 / AA740*100</f>
        <v>0.50237088210349856</v>
      </c>
      <c r="S528" s="10">
        <f>Q528 / AA804*100</f>
        <v>0.46232157351192976</v>
      </c>
      <c r="T528" s="288">
        <f t="shared" si="261"/>
        <v>0</v>
      </c>
      <c r="U528" s="127">
        <f t="shared" si="262"/>
        <v>0.50237088210349856</v>
      </c>
      <c r="V528" s="30">
        <f t="shared" si="263"/>
        <v>1</v>
      </c>
      <c r="W528" s="40">
        <v>1</v>
      </c>
      <c r="X528" s="40">
        <v>1</v>
      </c>
      <c r="Y528" s="119">
        <f t="shared" si="264"/>
        <v>0</v>
      </c>
      <c r="Z528" s="119">
        <f t="shared" si="265"/>
        <v>0</v>
      </c>
      <c r="AA528" s="168"/>
      <c r="AB528" s="150">
        <v>20</v>
      </c>
      <c r="AC528" s="148">
        <f t="shared" si="266"/>
        <v>0</v>
      </c>
      <c r="AD528" s="137">
        <f t="shared" si="267"/>
        <v>0</v>
      </c>
      <c r="AE528" s="136">
        <v>34000</v>
      </c>
      <c r="AF528" s="138">
        <f>IF(D528 = D804,1,_xll.BDP(K528,$AF$10)*L528)</f>
        <v>0.87226000000000004</v>
      </c>
      <c r="AG528" s="160">
        <f>AC528*AE528*V528/AF528 / AI740</f>
        <v>0</v>
      </c>
      <c r="AH528" s="160">
        <f>AC528*AE528*V528/AF528 / AI804</f>
        <v>0</v>
      </c>
      <c r="AI528" s="171"/>
      <c r="AJ528" s="162"/>
      <c r="AK528" s="144"/>
    </row>
    <row r="529" spans="2:37" s="40" customFormat="1" x14ac:dyDescent="0.2">
      <c r="B529" s="45">
        <v>5986</v>
      </c>
      <c r="C529" s="116" t="s">
        <v>92</v>
      </c>
      <c r="D529" s="40" t="str">
        <f>_xll.BDP(C529,$D$10)</f>
        <v>GBp</v>
      </c>
      <c r="E529" s="40" t="s">
        <v>512</v>
      </c>
      <c r="F529" s="61">
        <f>_xll.BDP(C529,$F$10)</f>
        <v>5895</v>
      </c>
      <c r="G529" s="61">
        <f>_xll.BDP(C529,$G$10)</f>
        <v>5865</v>
      </c>
      <c r="H529" s="62">
        <f t="shared" si="257"/>
        <v>-30</v>
      </c>
      <c r="I529" s="69">
        <f t="shared" si="258"/>
        <v>-0.5089058524173028</v>
      </c>
      <c r="J529" s="23">
        <v>0</v>
      </c>
      <c r="K529" s="45" t="str">
        <f>CONCATENATE(D804,D529, " Curncy")</f>
        <v>EURGBp Curncy</v>
      </c>
      <c r="L529" s="45">
        <f>IF(D529 = D804,1,_xll.BDP(K529,$L$10))</f>
        <v>1</v>
      </c>
      <c r="M529" s="63">
        <f>IF(D529 = D804,1,_xll.BDP(K529,$M$10)*L529)</f>
        <v>0.87409999999999999</v>
      </c>
      <c r="N529" s="265">
        <f t="shared" si="259"/>
        <v>0</v>
      </c>
      <c r="O529" s="133">
        <f>N529 / AA740</f>
        <v>0</v>
      </c>
      <c r="P529" s="275">
        <f>N529 / AA804</f>
        <v>0</v>
      </c>
      <c r="Q529" s="64">
        <f t="shared" si="260"/>
        <v>0</v>
      </c>
      <c r="R529" s="10">
        <f>Q529 / AA740*100</f>
        <v>0</v>
      </c>
      <c r="S529" s="10">
        <f>Q529 / AA804*100</f>
        <v>0</v>
      </c>
      <c r="T529" s="288">
        <f t="shared" si="261"/>
        <v>0</v>
      </c>
      <c r="U529" s="127">
        <f t="shared" si="262"/>
        <v>0</v>
      </c>
      <c r="V529" s="30">
        <f t="shared" si="263"/>
        <v>0.01</v>
      </c>
      <c r="W529" s="40">
        <v>0</v>
      </c>
      <c r="X529" s="40">
        <v>1</v>
      </c>
      <c r="Y529" s="119">
        <f t="shared" si="264"/>
        <v>0</v>
      </c>
      <c r="Z529" s="119">
        <f t="shared" si="265"/>
        <v>0</v>
      </c>
      <c r="AA529" s="168"/>
      <c r="AB529" s="150">
        <f>_xll.BDH(C529,$AB$10,$D$1,$D$1)</f>
        <v>5752</v>
      </c>
      <c r="AC529" s="148">
        <f t="shared" si="266"/>
        <v>143</v>
      </c>
      <c r="AD529" s="137">
        <f t="shared" si="267"/>
        <v>2.4860917941585536</v>
      </c>
      <c r="AE529" s="136">
        <v>0</v>
      </c>
      <c r="AF529" s="138">
        <f>IF(D529 = D804,1,_xll.BDP(K529,$AF$10)*L529)</f>
        <v>0.87226000000000004</v>
      </c>
      <c r="AG529" s="160">
        <f>AC529*AE529*V529/AF529 / AI740</f>
        <v>0</v>
      </c>
      <c r="AH529" s="160">
        <f>AC529*AE529*V529/AF529 / AI804</f>
        <v>0</v>
      </c>
      <c r="AI529" s="171"/>
      <c r="AJ529" s="162"/>
      <c r="AK529" s="144"/>
    </row>
    <row r="530" spans="2:37" s="40" customFormat="1" x14ac:dyDescent="0.2">
      <c r="B530" s="45">
        <v>20036</v>
      </c>
      <c r="D530" s="40" t="s">
        <v>86</v>
      </c>
      <c r="E530" s="40" t="s">
        <v>91</v>
      </c>
      <c r="F530" s="61">
        <v>8</v>
      </c>
      <c r="G530" s="61">
        <v>8</v>
      </c>
      <c r="H530" s="62">
        <f t="shared" si="257"/>
        <v>0</v>
      </c>
      <c r="I530" s="69">
        <f t="shared" si="258"/>
        <v>0</v>
      </c>
      <c r="J530" s="23">
        <v>377451</v>
      </c>
      <c r="K530" s="45" t="str">
        <f>CONCATENATE(D804,D530, " Curncy")</f>
        <v>EURGBP Curncy</v>
      </c>
      <c r="L530" s="45">
        <f>IF(D530 = D804,1,_xll.BDP(K530,$L$10))</f>
        <v>1</v>
      </c>
      <c r="M530" s="63">
        <f>IF(D530 = D804,1,_xll.BDP(K530,$M$10)*L530)</f>
        <v>0.87409999999999999</v>
      </c>
      <c r="N530" s="265">
        <f t="shared" si="259"/>
        <v>0</v>
      </c>
      <c r="O530" s="133">
        <f>N530 / AA740</f>
        <v>0</v>
      </c>
      <c r="P530" s="275">
        <f>N530 / AA804</f>
        <v>0</v>
      </c>
      <c r="Q530" s="64">
        <f t="shared" si="260"/>
        <v>3454533.8062006636</v>
      </c>
      <c r="R530" s="10">
        <f>Q530 / AA740*100</f>
        <v>2.2308281390687958</v>
      </c>
      <c r="S530" s="10">
        <f>Q530 / AA804*100</f>
        <v>2.0529851793370755</v>
      </c>
      <c r="T530" s="288">
        <f t="shared" si="261"/>
        <v>0</v>
      </c>
      <c r="U530" s="127">
        <f t="shared" si="262"/>
        <v>2.2308281390687958</v>
      </c>
      <c r="V530" s="30">
        <f t="shared" si="263"/>
        <v>1</v>
      </c>
      <c r="W530" s="40">
        <v>1</v>
      </c>
      <c r="X530" s="40">
        <v>1</v>
      </c>
      <c r="Y530" s="119">
        <f t="shared" si="264"/>
        <v>0</v>
      </c>
      <c r="Z530" s="119">
        <f t="shared" si="265"/>
        <v>0</v>
      </c>
      <c r="AA530" s="168"/>
      <c r="AB530" s="150">
        <v>8</v>
      </c>
      <c r="AC530" s="148">
        <f t="shared" si="266"/>
        <v>0</v>
      </c>
      <c r="AD530" s="137">
        <f t="shared" si="267"/>
        <v>0</v>
      </c>
      <c r="AE530" s="136">
        <v>377451</v>
      </c>
      <c r="AF530" s="138">
        <f>IF(D530 = D804,1,_xll.BDP(K530,$AF$10)*L530)</f>
        <v>0.87226000000000004</v>
      </c>
      <c r="AG530" s="160">
        <f>AC530*AE530*V530/AF530 / AI740</f>
        <v>0</v>
      </c>
      <c r="AH530" s="160">
        <f>AC530*AE530*V530/AF530 / AI804</f>
        <v>0</v>
      </c>
      <c r="AI530" s="171"/>
      <c r="AJ530" s="162"/>
      <c r="AK530" s="144"/>
    </row>
    <row r="531" spans="2:37" s="40" customFormat="1" ht="12" customHeight="1" x14ac:dyDescent="0.2">
      <c r="B531" s="45">
        <v>5991</v>
      </c>
      <c r="C531" s="40" t="s">
        <v>1236</v>
      </c>
      <c r="D531" s="40" t="str">
        <f>_xll.BDP(C531,$D$10)</f>
        <v>GBp</v>
      </c>
      <c r="E531" s="40" t="s">
        <v>1355</v>
      </c>
      <c r="F531" s="61">
        <f>_xll.BDP(C531,$F$10)</f>
        <v>1453.5</v>
      </c>
      <c r="G531" s="61">
        <f>_xll.BDP(C531,$G$10)</f>
        <v>1437.5</v>
      </c>
      <c r="H531" s="62">
        <f t="shared" si="257"/>
        <v>-16</v>
      </c>
      <c r="I531" s="69">
        <f t="shared" si="258"/>
        <v>-1.1007911936704506</v>
      </c>
      <c r="J531" s="23">
        <v>0</v>
      </c>
      <c r="K531" s="45" t="str">
        <f>CONCATENATE(D804,D531, " Curncy")</f>
        <v>EURGBp Curncy</v>
      </c>
      <c r="L531" s="45">
        <f>IF(D531 = D804,1,_xll.BDP(K531,$L$10))</f>
        <v>1</v>
      </c>
      <c r="M531" s="63">
        <f>IF(D531 = D804,1,_xll.BDP(K531,$M$10)*L531)</f>
        <v>0.87409999999999999</v>
      </c>
      <c r="N531" s="265">
        <f t="shared" si="259"/>
        <v>0</v>
      </c>
      <c r="O531" s="133">
        <f>N531 / AA740</f>
        <v>0</v>
      </c>
      <c r="P531" s="275">
        <f>N531 / AA804</f>
        <v>0</v>
      </c>
      <c r="Q531" s="64">
        <f t="shared" si="260"/>
        <v>0</v>
      </c>
      <c r="R531" s="10">
        <f>Q531 / AA740*100</f>
        <v>0</v>
      </c>
      <c r="S531" s="10">
        <f>Q531 / AA804*100</f>
        <v>0</v>
      </c>
      <c r="T531" s="288">
        <f t="shared" si="261"/>
        <v>0</v>
      </c>
      <c r="U531" s="127">
        <f t="shared" si="262"/>
        <v>0</v>
      </c>
      <c r="V531" s="30">
        <f t="shared" si="263"/>
        <v>0.01</v>
      </c>
      <c r="W531" s="40">
        <v>0</v>
      </c>
      <c r="X531" s="40">
        <v>1</v>
      </c>
      <c r="Y531" s="119">
        <f t="shared" si="264"/>
        <v>0</v>
      </c>
      <c r="Z531" s="119">
        <f t="shared" si="265"/>
        <v>0</v>
      </c>
      <c r="AA531" s="168"/>
      <c r="AB531" s="150">
        <f>_xll.BDH(C531,$AB$10,$D$1,$D$1)</f>
        <v>1506</v>
      </c>
      <c r="AC531" s="148">
        <f t="shared" si="266"/>
        <v>-52.5</v>
      </c>
      <c r="AD531" s="137">
        <f t="shared" si="267"/>
        <v>-3.4860557768924298</v>
      </c>
      <c r="AE531" s="136">
        <v>0</v>
      </c>
      <c r="AF531" s="138">
        <f>IF(D531 = D804,1,_xll.BDP(K531,$AF$10)*L531)</f>
        <v>0.87226000000000004</v>
      </c>
      <c r="AG531" s="160">
        <f>AC531*AE531*V531/AF531 / AI740</f>
        <v>0</v>
      </c>
      <c r="AH531" s="160">
        <f>AC531*AE531*V531/AF531 / AI804</f>
        <v>0</v>
      </c>
      <c r="AI531" s="171"/>
      <c r="AJ531" s="162"/>
      <c r="AK531" s="144"/>
    </row>
    <row r="532" spans="2:37" s="40" customFormat="1" ht="12" customHeight="1" x14ac:dyDescent="0.2">
      <c r="B532" s="45">
        <v>6328</v>
      </c>
      <c r="C532" s="40" t="s">
        <v>1235</v>
      </c>
      <c r="D532" s="40" t="str">
        <f>_xll.BDP(C532,$D$10)</f>
        <v>GBp</v>
      </c>
      <c r="E532" s="40" t="s">
        <v>1414</v>
      </c>
      <c r="F532" s="61">
        <f>_xll.BDP(C532,$F$10)</f>
        <v>21.3</v>
      </c>
      <c r="G532" s="61">
        <f>_xll.BDP(C532,$G$10)</f>
        <v>22</v>
      </c>
      <c r="H532" s="62">
        <f t="shared" si="257"/>
        <v>0.69999999999999929</v>
      </c>
      <c r="I532" s="69">
        <f t="shared" si="258"/>
        <v>3.2863849765258184</v>
      </c>
      <c r="J532" s="23">
        <v>0</v>
      </c>
      <c r="K532" s="45" t="str">
        <f>CONCATENATE(D804,D532, " Curncy")</f>
        <v>EURGBp Curncy</v>
      </c>
      <c r="L532" s="45">
        <f>IF(D532 = D804,1,_xll.BDP(K532,$L$10))</f>
        <v>1</v>
      </c>
      <c r="M532" s="63">
        <f>IF(D532 = D804,1,_xll.BDP(K532,$M$10)*L532)</f>
        <v>0.87409999999999999</v>
      </c>
      <c r="N532" s="265">
        <f t="shared" si="259"/>
        <v>0</v>
      </c>
      <c r="O532" s="133">
        <f>N532 / AA740</f>
        <v>0</v>
      </c>
      <c r="P532" s="275">
        <f>N532 / AA804</f>
        <v>0</v>
      </c>
      <c r="Q532" s="64">
        <f t="shared" si="260"/>
        <v>0</v>
      </c>
      <c r="R532" s="10">
        <f>Q532 / AA740*100</f>
        <v>0</v>
      </c>
      <c r="S532" s="10">
        <f>Q532 / AA804*100</f>
        <v>0</v>
      </c>
      <c r="T532" s="288">
        <f t="shared" si="261"/>
        <v>0</v>
      </c>
      <c r="U532" s="127">
        <f t="shared" si="262"/>
        <v>0</v>
      </c>
      <c r="V532" s="30">
        <f t="shared" si="263"/>
        <v>0.01</v>
      </c>
      <c r="W532" s="40">
        <v>0</v>
      </c>
      <c r="X532" s="40">
        <v>1</v>
      </c>
      <c r="Y532" s="119">
        <f t="shared" si="264"/>
        <v>0</v>
      </c>
      <c r="Z532" s="119">
        <f t="shared" si="265"/>
        <v>0</v>
      </c>
      <c r="AA532" s="168"/>
      <c r="AB532" s="150">
        <f>_xll.BDH(C532,$AB$10,$D$1,$D$1)</f>
        <v>17.75</v>
      </c>
      <c r="AC532" s="148">
        <f t="shared" si="266"/>
        <v>3.5500000000000007</v>
      </c>
      <c r="AD532" s="137">
        <f t="shared" si="267"/>
        <v>20.000000000000004</v>
      </c>
      <c r="AE532" s="136">
        <v>0</v>
      </c>
      <c r="AF532" s="138">
        <f>IF(D532 = D804,1,_xll.BDP(K532,$AF$10)*L532)</f>
        <v>0.87226000000000004</v>
      </c>
      <c r="AG532" s="160">
        <f>AC532*AE532*V532/AF532 / AI740</f>
        <v>0</v>
      </c>
      <c r="AH532" s="160">
        <f>AC532*AE532*V532/AF532 / AI804</f>
        <v>0</v>
      </c>
      <c r="AI532" s="171"/>
      <c r="AJ532" s="162"/>
      <c r="AK532" s="144"/>
    </row>
    <row r="533" spans="2:37" s="40" customFormat="1" ht="12" customHeight="1" x14ac:dyDescent="0.2">
      <c r="B533" s="45">
        <v>6424</v>
      </c>
      <c r="C533" s="40" t="s">
        <v>1237</v>
      </c>
      <c r="D533" s="40" t="str">
        <f>_xll.BDP(C533,$D$10)</f>
        <v>GBp</v>
      </c>
      <c r="E533" s="40" t="s">
        <v>1356</v>
      </c>
      <c r="F533" s="61">
        <f>_xll.BDP(C533,$F$10)</f>
        <v>272.7</v>
      </c>
      <c r="G533" s="61">
        <f>_xll.BDP(C533,$G$10)</f>
        <v>268.2</v>
      </c>
      <c r="H533" s="62">
        <f t="shared" si="257"/>
        <v>-4.5</v>
      </c>
      <c r="I533" s="69">
        <f t="shared" si="258"/>
        <v>-1.6501650165016504</v>
      </c>
      <c r="J533" s="23">
        <v>0</v>
      </c>
      <c r="K533" s="45" t="str">
        <f>CONCATENATE(D804,D533, " Curncy")</f>
        <v>EURGBp Curncy</v>
      </c>
      <c r="L533" s="45">
        <f>IF(D533 = D804,1,_xll.BDP(K533,$L$10))</f>
        <v>1</v>
      </c>
      <c r="M533" s="63">
        <f>IF(D533 = D804,1,_xll.BDP(K533,$M$10)*L533)</f>
        <v>0.87409999999999999</v>
      </c>
      <c r="N533" s="265">
        <f t="shared" si="259"/>
        <v>0</v>
      </c>
      <c r="O533" s="133">
        <f>N533 / AA740</f>
        <v>0</v>
      </c>
      <c r="P533" s="275">
        <f>N533 / AA804</f>
        <v>0</v>
      </c>
      <c r="Q533" s="64">
        <f t="shared" si="260"/>
        <v>0</v>
      </c>
      <c r="R533" s="10">
        <f>Q533 / AA740*100</f>
        <v>0</v>
      </c>
      <c r="S533" s="10">
        <f>Q533 / AA804*100</f>
        <v>0</v>
      </c>
      <c r="T533" s="288">
        <f t="shared" si="261"/>
        <v>0</v>
      </c>
      <c r="U533" s="127">
        <f t="shared" si="262"/>
        <v>0</v>
      </c>
      <c r="V533" s="30">
        <f t="shared" si="263"/>
        <v>0.01</v>
      </c>
      <c r="W533" s="40">
        <v>0</v>
      </c>
      <c r="X533" s="40">
        <v>1</v>
      </c>
      <c r="Y533" s="119">
        <f t="shared" si="264"/>
        <v>0</v>
      </c>
      <c r="Z533" s="119">
        <f t="shared" si="265"/>
        <v>0</v>
      </c>
      <c r="AA533" s="168"/>
      <c r="AB533" s="150">
        <f>_xll.BDH(C533,$AB$10,$D$1,$D$1)</f>
        <v>264.3</v>
      </c>
      <c r="AC533" s="148">
        <f t="shared" si="266"/>
        <v>8.3999999999999773</v>
      </c>
      <c r="AD533" s="137">
        <f t="shared" si="267"/>
        <v>3.1782065834279143</v>
      </c>
      <c r="AE533" s="136">
        <v>0</v>
      </c>
      <c r="AF533" s="138">
        <f>IF(D533 = D804,1,_xll.BDP(K533,$AF$10)*L533)</f>
        <v>0.87226000000000004</v>
      </c>
      <c r="AG533" s="160">
        <f>AC533*AE533*V533/AF533 / AI740</f>
        <v>0</v>
      </c>
      <c r="AH533" s="160">
        <f>AC533*AE533*V533/AF533 / AI804</f>
        <v>0</v>
      </c>
      <c r="AI533" s="171"/>
      <c r="AJ533" s="162"/>
      <c r="AK533" s="144"/>
    </row>
    <row r="534" spans="2:37" s="40" customFormat="1" ht="12" customHeight="1" x14ac:dyDescent="0.2">
      <c r="B534" s="45">
        <v>10208</v>
      </c>
      <c r="C534" s="40" t="s">
        <v>1238</v>
      </c>
      <c r="D534" s="40" t="str">
        <f>_xll.BDP(C534,$D$10)</f>
        <v>GBp</v>
      </c>
      <c r="E534" s="40" t="s">
        <v>1357</v>
      </c>
      <c r="F534" s="61">
        <f>_xll.BDP(C534,$F$10)</f>
        <v>4199</v>
      </c>
      <c r="G534" s="61">
        <f>_xll.BDP(C534,$G$10)</f>
        <v>4257</v>
      </c>
      <c r="H534" s="62">
        <f t="shared" si="257"/>
        <v>58</v>
      </c>
      <c r="I534" s="69">
        <f t="shared" si="258"/>
        <v>1.3812812574422482</v>
      </c>
      <c r="J534" s="23">
        <v>0</v>
      </c>
      <c r="K534" s="45" t="str">
        <f>CONCATENATE(D804,D534, " Curncy")</f>
        <v>EURGBp Curncy</v>
      </c>
      <c r="L534" s="45">
        <f>IF(D534 = D804,1,_xll.BDP(K534,$L$10))</f>
        <v>1</v>
      </c>
      <c r="M534" s="63">
        <f>IF(D534 = D804,1,_xll.BDP(K534,$M$10)*L534)</f>
        <v>0.87409999999999999</v>
      </c>
      <c r="N534" s="265">
        <f t="shared" si="259"/>
        <v>0</v>
      </c>
      <c r="O534" s="133">
        <f>N534 / AA740</f>
        <v>0</v>
      </c>
      <c r="P534" s="275">
        <f>N534 / AA804</f>
        <v>0</v>
      </c>
      <c r="Q534" s="64">
        <f t="shared" si="260"/>
        <v>0</v>
      </c>
      <c r="R534" s="10">
        <f>Q534 / AA740*100</f>
        <v>0</v>
      </c>
      <c r="S534" s="10">
        <f>Q534 / AA804*100</f>
        <v>0</v>
      </c>
      <c r="T534" s="288">
        <f t="shared" si="261"/>
        <v>0</v>
      </c>
      <c r="U534" s="127">
        <f t="shared" si="262"/>
        <v>0</v>
      </c>
      <c r="V534" s="30">
        <f t="shared" si="263"/>
        <v>0.01</v>
      </c>
      <c r="W534" s="40">
        <v>0</v>
      </c>
      <c r="X534" s="40">
        <v>1</v>
      </c>
      <c r="Y534" s="119">
        <f t="shared" si="264"/>
        <v>0</v>
      </c>
      <c r="Z534" s="119">
        <f t="shared" si="265"/>
        <v>0</v>
      </c>
      <c r="AA534" s="168"/>
      <c r="AB534" s="150">
        <f>_xll.BDH(C534,$AB$10,$D$1,$D$1)</f>
        <v>4296</v>
      </c>
      <c r="AC534" s="148">
        <f t="shared" si="266"/>
        <v>-97</v>
      </c>
      <c r="AD534" s="137">
        <f t="shared" si="267"/>
        <v>-2.2579143389199254</v>
      </c>
      <c r="AE534" s="136">
        <v>0</v>
      </c>
      <c r="AF534" s="138">
        <f>IF(D534 = D804,1,_xll.BDP(K534,$AF$10)*L534)</f>
        <v>0.87226000000000004</v>
      </c>
      <c r="AG534" s="160">
        <f>AC534*AE534*V534/AF534 / AI740</f>
        <v>0</v>
      </c>
      <c r="AH534" s="160">
        <f>AC534*AE534*V534/AF534 / AI804</f>
        <v>0</v>
      </c>
      <c r="AI534" s="171"/>
      <c r="AJ534" s="162"/>
      <c r="AK534" s="144"/>
    </row>
    <row r="535" spans="2:37" s="40" customFormat="1" ht="12" customHeight="1" x14ac:dyDescent="0.2">
      <c r="B535" s="45">
        <v>3392</v>
      </c>
      <c r="C535" s="40" t="s">
        <v>1239</v>
      </c>
      <c r="D535" s="40" t="str">
        <f>_xll.BDP(C535,$D$10)</f>
        <v>GBp</v>
      </c>
      <c r="E535" s="40" t="s">
        <v>1358</v>
      </c>
      <c r="F535" s="61">
        <f>_xll.BDP(C535,$F$10)</f>
        <v>3584</v>
      </c>
      <c r="G535" s="61">
        <f>_xll.BDP(C535,$G$10)</f>
        <v>3566.5</v>
      </c>
      <c r="H535" s="62">
        <f t="shared" si="257"/>
        <v>-17.5</v>
      </c>
      <c r="I535" s="69">
        <f t="shared" si="258"/>
        <v>-0.48828125</v>
      </c>
      <c r="J535" s="23">
        <v>0</v>
      </c>
      <c r="K535" s="45" t="str">
        <f>CONCATENATE(D804,D535, " Curncy")</f>
        <v>EURGBp Curncy</v>
      </c>
      <c r="L535" s="45">
        <f>IF(D535 = D804,1,_xll.BDP(K535,$L$10))</f>
        <v>1</v>
      </c>
      <c r="M535" s="63">
        <f>IF(D535 = D804,1,_xll.BDP(K535,$M$10)*L535)</f>
        <v>0.87409999999999999</v>
      </c>
      <c r="N535" s="265">
        <f t="shared" si="259"/>
        <v>0</v>
      </c>
      <c r="O535" s="133">
        <f>N535 / AA740</f>
        <v>0</v>
      </c>
      <c r="P535" s="275">
        <f>N535 / AA804</f>
        <v>0</v>
      </c>
      <c r="Q535" s="64">
        <f t="shared" si="260"/>
        <v>0</v>
      </c>
      <c r="R535" s="10">
        <f>Q535 / AA740*100</f>
        <v>0</v>
      </c>
      <c r="S535" s="10">
        <f>Q535 / AA804*100</f>
        <v>0</v>
      </c>
      <c r="T535" s="288">
        <f t="shared" si="261"/>
        <v>0</v>
      </c>
      <c r="U535" s="127">
        <f t="shared" si="262"/>
        <v>0</v>
      </c>
      <c r="V535" s="30">
        <f t="shared" si="263"/>
        <v>0.01</v>
      </c>
      <c r="W535" s="40">
        <v>0</v>
      </c>
      <c r="X535" s="40">
        <v>1</v>
      </c>
      <c r="Y535" s="119">
        <f t="shared" si="264"/>
        <v>0</v>
      </c>
      <c r="Z535" s="119">
        <f t="shared" si="265"/>
        <v>0</v>
      </c>
      <c r="AA535" s="168"/>
      <c r="AB535" s="150">
        <f>_xll.BDH(C535,$AB$10,$D$1,$D$1)</f>
        <v>3693</v>
      </c>
      <c r="AC535" s="148">
        <f t="shared" si="266"/>
        <v>-109</v>
      </c>
      <c r="AD535" s="137">
        <f t="shared" si="267"/>
        <v>-2.9515299214730573</v>
      </c>
      <c r="AE535" s="136">
        <v>0</v>
      </c>
      <c r="AF535" s="138">
        <f>IF(D535 = D804,1,_xll.BDP(K535,$AF$10)*L535)</f>
        <v>0.87226000000000004</v>
      </c>
      <c r="AG535" s="160">
        <f>AC535*AE535*V535/AF535 / AI740</f>
        <v>0</v>
      </c>
      <c r="AH535" s="160">
        <f>AC535*AE535*V535/AF535 / AI804</f>
        <v>0</v>
      </c>
      <c r="AI535" s="171"/>
      <c r="AJ535" s="162"/>
      <c r="AK535" s="144"/>
    </row>
    <row r="536" spans="2:37" s="40" customFormat="1" ht="12" customHeight="1" x14ac:dyDescent="0.2">
      <c r="B536" s="45">
        <v>3424</v>
      </c>
      <c r="C536" s="40" t="s">
        <v>1240</v>
      </c>
      <c r="D536" s="40" t="str">
        <f>_xll.BDP(C536,$D$10)</f>
        <v>GBp</v>
      </c>
      <c r="E536" s="40" t="s">
        <v>1359</v>
      </c>
      <c r="F536" s="61">
        <f>_xll.BDP(C536,$F$10)</f>
        <v>23.25</v>
      </c>
      <c r="G536" s="61">
        <f>_xll.BDP(C536,$G$10)</f>
        <v>23.65</v>
      </c>
      <c r="H536" s="62">
        <f t="shared" si="257"/>
        <v>0.39999999999999858</v>
      </c>
      <c r="I536" s="69">
        <f t="shared" si="258"/>
        <v>1.7204301075268755</v>
      </c>
      <c r="J536" s="23">
        <v>0</v>
      </c>
      <c r="K536" s="45" t="str">
        <f>CONCATENATE(D804,D536, " Curncy")</f>
        <v>EURGBp Curncy</v>
      </c>
      <c r="L536" s="45">
        <f>IF(D536 = D804,1,_xll.BDP(K536,$L$10))</f>
        <v>1</v>
      </c>
      <c r="M536" s="63">
        <f>IF(D536 = D804,1,_xll.BDP(K536,$M$10)*L536)</f>
        <v>0.87409999999999999</v>
      </c>
      <c r="N536" s="265">
        <f t="shared" si="259"/>
        <v>0</v>
      </c>
      <c r="O536" s="133">
        <f>N536 / AA740</f>
        <v>0</v>
      </c>
      <c r="P536" s="275">
        <f>N536 / AA804</f>
        <v>0</v>
      </c>
      <c r="Q536" s="64">
        <f t="shared" si="260"/>
        <v>0</v>
      </c>
      <c r="R536" s="10">
        <f>Q536 / AA740*100</f>
        <v>0</v>
      </c>
      <c r="S536" s="10">
        <f>Q536 / AA804*100</f>
        <v>0</v>
      </c>
      <c r="T536" s="288">
        <f t="shared" si="261"/>
        <v>0</v>
      </c>
      <c r="U536" s="127">
        <f t="shared" si="262"/>
        <v>0</v>
      </c>
      <c r="V536" s="30">
        <f t="shared" si="263"/>
        <v>0.01</v>
      </c>
      <c r="W536" s="40">
        <v>0</v>
      </c>
      <c r="X536" s="40">
        <v>1</v>
      </c>
      <c r="Y536" s="119">
        <f t="shared" si="264"/>
        <v>0</v>
      </c>
      <c r="Z536" s="119">
        <f t="shared" si="265"/>
        <v>0</v>
      </c>
      <c r="AA536" s="168"/>
      <c r="AB536" s="150">
        <f>_xll.BDH(C536,$AB$10,$D$1,$D$1)</f>
        <v>25</v>
      </c>
      <c r="AC536" s="148">
        <f t="shared" si="266"/>
        <v>-1.75</v>
      </c>
      <c r="AD536" s="137">
        <f t="shared" si="267"/>
        <v>-7.0000000000000009</v>
      </c>
      <c r="AE536" s="136">
        <v>0</v>
      </c>
      <c r="AF536" s="138">
        <f>IF(D536 = D804,1,_xll.BDP(K536,$AF$10)*L536)</f>
        <v>0.87226000000000004</v>
      </c>
      <c r="AG536" s="160">
        <f>AC536*AE536*V536/AF536 / AI740</f>
        <v>0</v>
      </c>
      <c r="AH536" s="160">
        <f>AC536*AE536*V536/AF536 / AI804</f>
        <v>0</v>
      </c>
      <c r="AI536" s="171"/>
      <c r="AJ536" s="162"/>
      <c r="AK536" s="144"/>
    </row>
    <row r="537" spans="2:37" s="40" customFormat="1" x14ac:dyDescent="0.2">
      <c r="B537" s="45">
        <v>3521</v>
      </c>
      <c r="C537" s="116" t="s">
        <v>90</v>
      </c>
      <c r="D537" s="40" t="str">
        <f>_xll.BDP(C537,$D$10)</f>
        <v>GBp</v>
      </c>
      <c r="E537" s="40" t="s">
        <v>1415</v>
      </c>
      <c r="F537" s="61">
        <f>_xll.BDP(C537,$F$10)</f>
        <v>881.6</v>
      </c>
      <c r="G537" s="61">
        <f>_xll.BDP(C537,$G$10)</f>
        <v>861.2</v>
      </c>
      <c r="H537" s="62">
        <f t="shared" si="257"/>
        <v>-20.399999999999977</v>
      </c>
      <c r="I537" s="69">
        <f t="shared" si="258"/>
        <v>-2.3139745916515402</v>
      </c>
      <c r="J537" s="23">
        <v>0</v>
      </c>
      <c r="K537" s="45" t="str">
        <f>CONCATENATE(D804,D537, " Curncy")</f>
        <v>EURGBp Curncy</v>
      </c>
      <c r="L537" s="45">
        <f>IF(D537 = D804,1,_xll.BDP(K537,$L$10))</f>
        <v>1</v>
      </c>
      <c r="M537" s="63">
        <f>IF(D537 = D804,1,_xll.BDP(K537,$M$10)*L537)</f>
        <v>0.87409999999999999</v>
      </c>
      <c r="N537" s="265">
        <f t="shared" si="259"/>
        <v>0</v>
      </c>
      <c r="O537" s="133">
        <f>N537 / AA740</f>
        <v>0</v>
      </c>
      <c r="P537" s="275">
        <f>N537 / AA804</f>
        <v>0</v>
      </c>
      <c r="Q537" s="64">
        <f t="shared" si="260"/>
        <v>0</v>
      </c>
      <c r="R537" s="10">
        <f>Q537 / AA740*100</f>
        <v>0</v>
      </c>
      <c r="S537" s="10">
        <f>Q537 / AA804*100</f>
        <v>0</v>
      </c>
      <c r="T537" s="288">
        <f t="shared" si="261"/>
        <v>0</v>
      </c>
      <c r="U537" s="127">
        <f t="shared" si="262"/>
        <v>0</v>
      </c>
      <c r="V537" s="30">
        <f t="shared" si="263"/>
        <v>0.01</v>
      </c>
      <c r="W537" s="40">
        <v>0</v>
      </c>
      <c r="X537" s="40">
        <v>1</v>
      </c>
      <c r="Y537" s="119">
        <f t="shared" si="264"/>
        <v>0</v>
      </c>
      <c r="Z537" s="119">
        <f t="shared" si="265"/>
        <v>0</v>
      </c>
      <c r="AA537" s="168"/>
      <c r="AB537" s="150">
        <f>_xll.BDH(C537,$AB$10,$D$1,$D$1)</f>
        <v>921.8</v>
      </c>
      <c r="AC537" s="148">
        <f t="shared" si="266"/>
        <v>-40.199999999999932</v>
      </c>
      <c r="AD537" s="137">
        <f t="shared" si="267"/>
        <v>-4.361032761987409</v>
      </c>
      <c r="AE537" s="136">
        <v>0</v>
      </c>
      <c r="AF537" s="138">
        <f>IF(D537 = D804,1,_xll.BDP(K537,$AF$10)*L537)</f>
        <v>0.87226000000000004</v>
      </c>
      <c r="AG537" s="160">
        <f>AC537*AE537*V537/AF537 / AI740</f>
        <v>0</v>
      </c>
      <c r="AH537" s="160">
        <f>AC537*AE537*V537/AF537 / AI804</f>
        <v>0</v>
      </c>
      <c r="AI537" s="171"/>
      <c r="AJ537" s="162"/>
      <c r="AK537" s="144"/>
    </row>
    <row r="538" spans="2:37" s="40" customFormat="1" ht="12" customHeight="1" x14ac:dyDescent="0.2">
      <c r="B538" s="45">
        <v>3821</v>
      </c>
      <c r="C538" s="116" t="s">
        <v>1241</v>
      </c>
      <c r="D538" s="40" t="str">
        <f>_xll.BDP(C538,$D$10)</f>
        <v>GBp</v>
      </c>
      <c r="E538" s="40" t="s">
        <v>1360</v>
      </c>
      <c r="F538" s="61">
        <f>_xll.BDP(C538,$F$10)</f>
        <v>258.3</v>
      </c>
      <c r="G538" s="61">
        <f>_xll.BDP(C538,$G$10)</f>
        <v>254.6</v>
      </c>
      <c r="H538" s="62">
        <f t="shared" si="257"/>
        <v>-3.7000000000000171</v>
      </c>
      <c r="I538" s="69">
        <f t="shared" si="258"/>
        <v>-1.4324428958575366</v>
      </c>
      <c r="J538" s="23">
        <v>0</v>
      </c>
      <c r="K538" s="45" t="str">
        <f>CONCATENATE(D804,D538, " Curncy")</f>
        <v>EURGBp Curncy</v>
      </c>
      <c r="L538" s="45">
        <f>IF(D538 = D804,1,_xll.BDP(K538,$L$10))</f>
        <v>1</v>
      </c>
      <c r="M538" s="63">
        <f>IF(D538 = D804,1,_xll.BDP(K538,$M$10)*L538)</f>
        <v>0.87409999999999999</v>
      </c>
      <c r="N538" s="265">
        <f t="shared" si="259"/>
        <v>0</v>
      </c>
      <c r="O538" s="133">
        <f>N538 / AA740</f>
        <v>0</v>
      </c>
      <c r="P538" s="275">
        <f>N538 / AA804</f>
        <v>0</v>
      </c>
      <c r="Q538" s="64">
        <f t="shared" si="260"/>
        <v>0</v>
      </c>
      <c r="R538" s="10">
        <f>Q538 / AA740*100</f>
        <v>0</v>
      </c>
      <c r="S538" s="10">
        <f>Q538 / AA804*100</f>
        <v>0</v>
      </c>
      <c r="T538" s="288">
        <f t="shared" si="261"/>
        <v>0</v>
      </c>
      <c r="U538" s="127">
        <f t="shared" si="262"/>
        <v>0</v>
      </c>
      <c r="V538" s="30">
        <f t="shared" si="263"/>
        <v>0.01</v>
      </c>
      <c r="W538" s="40">
        <v>0</v>
      </c>
      <c r="X538" s="40">
        <v>1</v>
      </c>
      <c r="Y538" s="119">
        <f t="shared" si="264"/>
        <v>0</v>
      </c>
      <c r="Z538" s="119">
        <f t="shared" si="265"/>
        <v>0</v>
      </c>
      <c r="AA538" s="168"/>
      <c r="AB538" s="150">
        <f>_xll.BDH(C538,$AB$10,$D$1,$D$1)</f>
        <v>263</v>
      </c>
      <c r="AC538" s="148">
        <f t="shared" si="266"/>
        <v>-4.6999999999999886</v>
      </c>
      <c r="AD538" s="137">
        <f t="shared" si="267"/>
        <v>-1.7870722433460033</v>
      </c>
      <c r="AE538" s="136">
        <v>0</v>
      </c>
      <c r="AF538" s="138">
        <f>IF(D538 = D804,1,_xll.BDP(K538,$AF$10)*L538)</f>
        <v>0.87226000000000004</v>
      </c>
      <c r="AG538" s="160">
        <f>AC538*AE538*V538/AF538 / AI740</f>
        <v>0</v>
      </c>
      <c r="AH538" s="160">
        <f>AC538*AE538*V538/AF538 / AI804</f>
        <v>0</v>
      </c>
      <c r="AI538" s="171"/>
      <c r="AJ538" s="162"/>
      <c r="AK538" s="144"/>
    </row>
    <row r="539" spans="2:37" s="40" customFormat="1" ht="12" customHeight="1" x14ac:dyDescent="0.2">
      <c r="B539" s="45">
        <v>3420</v>
      </c>
      <c r="C539" s="116" t="s">
        <v>1242</v>
      </c>
      <c r="D539" s="40" t="str">
        <f>_xll.BDP(C539,$D$10)</f>
        <v>GBp</v>
      </c>
      <c r="E539" s="40" t="s">
        <v>820</v>
      </c>
      <c r="F539" s="61">
        <f>_xll.BDP(C539,$F$10)</f>
        <v>2204</v>
      </c>
      <c r="G539" s="61">
        <f>_xll.BDP(C539,$G$10)</f>
        <v>2199</v>
      </c>
      <c r="H539" s="62">
        <f t="shared" si="257"/>
        <v>-5</v>
      </c>
      <c r="I539" s="69">
        <f t="shared" si="258"/>
        <v>-0.22686025408348459</v>
      </c>
      <c r="J539" s="23">
        <v>0</v>
      </c>
      <c r="K539" s="45" t="str">
        <f>CONCATENATE(D804,D539, " Curncy")</f>
        <v>EURGBp Curncy</v>
      </c>
      <c r="L539" s="45">
        <f>IF(D539 = D804,1,_xll.BDP(K539,$L$10))</f>
        <v>1</v>
      </c>
      <c r="M539" s="63">
        <f>IF(D539 = D804,1,_xll.BDP(K539,$M$10)*L539)</f>
        <v>0.87409999999999999</v>
      </c>
      <c r="N539" s="265">
        <f t="shared" si="259"/>
        <v>0</v>
      </c>
      <c r="O539" s="133">
        <f>N539 / AA740</f>
        <v>0</v>
      </c>
      <c r="P539" s="275">
        <f>N539 / AA804</f>
        <v>0</v>
      </c>
      <c r="Q539" s="64">
        <f t="shared" si="260"/>
        <v>0</v>
      </c>
      <c r="R539" s="10">
        <f>Q539 / AA740*100</f>
        <v>0</v>
      </c>
      <c r="S539" s="10">
        <f>Q539 / AA804*100</f>
        <v>0</v>
      </c>
      <c r="T539" s="288">
        <f t="shared" si="261"/>
        <v>0</v>
      </c>
      <c r="U539" s="127">
        <f t="shared" si="262"/>
        <v>0</v>
      </c>
      <c r="V539" s="30">
        <f t="shared" si="263"/>
        <v>0.01</v>
      </c>
      <c r="W539" s="40">
        <v>0</v>
      </c>
      <c r="X539" s="40">
        <v>1</v>
      </c>
      <c r="Y539" s="119">
        <f t="shared" si="264"/>
        <v>0</v>
      </c>
      <c r="Z539" s="119">
        <f t="shared" si="265"/>
        <v>0</v>
      </c>
      <c r="AA539" s="168"/>
      <c r="AB539" s="150">
        <f>_xll.BDH(C539,$AB$10,$D$1,$D$1)</f>
        <v>2265</v>
      </c>
      <c r="AC539" s="148">
        <f t="shared" si="266"/>
        <v>-61</v>
      </c>
      <c r="AD539" s="137">
        <f t="shared" si="267"/>
        <v>-2.6931567328918322</v>
      </c>
      <c r="AE539" s="136">
        <v>0</v>
      </c>
      <c r="AF539" s="138">
        <f>IF(D539 = D804,1,_xll.BDP(K539,$AF$10)*L539)</f>
        <v>0.87226000000000004</v>
      </c>
      <c r="AG539" s="160">
        <f>AC539*AE539*V539/AF539 / AI740</f>
        <v>0</v>
      </c>
      <c r="AH539" s="160">
        <f>AC539*AE539*V539/AF539 / AI804</f>
        <v>0</v>
      </c>
      <c r="AI539" s="171"/>
      <c r="AJ539" s="162"/>
      <c r="AK539" s="144"/>
    </row>
    <row r="540" spans="2:37" s="40" customFormat="1" ht="12" customHeight="1" x14ac:dyDescent="0.2">
      <c r="B540" s="45">
        <v>6016</v>
      </c>
      <c r="C540" s="116" t="s">
        <v>1243</v>
      </c>
      <c r="D540" s="40" t="str">
        <f>_xll.BDP(C540,$D$10)</f>
        <v>GBp</v>
      </c>
      <c r="E540" s="40" t="s">
        <v>1361</v>
      </c>
      <c r="F540" s="61">
        <f>_xll.BDP(C540,$F$10)</f>
        <v>2250</v>
      </c>
      <c r="G540" s="61">
        <f>_xll.BDP(C540,$G$10)</f>
        <v>2248.5</v>
      </c>
      <c r="H540" s="62">
        <f t="shared" si="257"/>
        <v>-1.5</v>
      </c>
      <c r="I540" s="69">
        <f t="shared" si="258"/>
        <v>-6.6666666666666666E-2</v>
      </c>
      <c r="J540" s="23">
        <v>0</v>
      </c>
      <c r="K540" s="45" t="str">
        <f>CONCATENATE(D804,D540, " Curncy")</f>
        <v>EURGBp Curncy</v>
      </c>
      <c r="L540" s="45">
        <f>IF(D540 = D804,1,_xll.BDP(K540,$L$10))</f>
        <v>1</v>
      </c>
      <c r="M540" s="63">
        <f>IF(D540 = D804,1,_xll.BDP(K540,$M$10)*L540)</f>
        <v>0.87409999999999999</v>
      </c>
      <c r="N540" s="265">
        <f t="shared" si="259"/>
        <v>0</v>
      </c>
      <c r="O540" s="133">
        <f>N540 / AA740</f>
        <v>0</v>
      </c>
      <c r="P540" s="275">
        <f>N540 / AA804</f>
        <v>0</v>
      </c>
      <c r="Q540" s="64">
        <f t="shared" si="260"/>
        <v>0</v>
      </c>
      <c r="R540" s="10">
        <f>Q540 / AA740*100</f>
        <v>0</v>
      </c>
      <c r="S540" s="10">
        <f>Q540 / AA804*100</f>
        <v>0</v>
      </c>
      <c r="T540" s="288">
        <f t="shared" si="261"/>
        <v>0</v>
      </c>
      <c r="U540" s="127">
        <f t="shared" si="262"/>
        <v>0</v>
      </c>
      <c r="V540" s="30">
        <f t="shared" si="263"/>
        <v>0.01</v>
      </c>
      <c r="W540" s="40">
        <v>0</v>
      </c>
      <c r="X540" s="40">
        <v>1</v>
      </c>
      <c r="Y540" s="119">
        <f t="shared" si="264"/>
        <v>0</v>
      </c>
      <c r="Z540" s="119">
        <f t="shared" si="265"/>
        <v>0</v>
      </c>
      <c r="AA540" s="168"/>
      <c r="AB540" s="150">
        <f>_xll.BDH(C540,$AB$10,$D$1,$D$1)</f>
        <v>2290.5</v>
      </c>
      <c r="AC540" s="148">
        <f t="shared" si="266"/>
        <v>-40.5</v>
      </c>
      <c r="AD540" s="137">
        <f t="shared" si="267"/>
        <v>-1.768172888015717</v>
      </c>
      <c r="AE540" s="136">
        <v>0</v>
      </c>
      <c r="AF540" s="138">
        <f>IF(D540 = D804,1,_xll.BDP(K540,$AF$10)*L540)</f>
        <v>0.87226000000000004</v>
      </c>
      <c r="AG540" s="160">
        <f>AC540*AE540*V540/AF540 / AI740</f>
        <v>0</v>
      </c>
      <c r="AH540" s="160">
        <f>AC540*AE540*V540/AF540 / AI804</f>
        <v>0</v>
      </c>
      <c r="AI540" s="171"/>
      <c r="AJ540" s="162"/>
      <c r="AK540" s="144"/>
    </row>
    <row r="541" spans="2:37" s="40" customFormat="1" ht="12" customHeight="1" x14ac:dyDescent="0.2">
      <c r="B541" s="45">
        <v>19481</v>
      </c>
      <c r="C541" s="116" t="s">
        <v>1244</v>
      </c>
      <c r="D541" s="40" t="str">
        <f>_xll.BDP(C541,$D$10)</f>
        <v>GBp</v>
      </c>
      <c r="E541" s="40" t="s">
        <v>1362</v>
      </c>
      <c r="F541" s="61">
        <f>_xll.BDP(C541,$F$10)</f>
        <v>525.4</v>
      </c>
      <c r="G541" s="61">
        <f>_xll.BDP(C541,$G$10)</f>
        <v>529.20000000000005</v>
      </c>
      <c r="H541" s="62">
        <f t="shared" si="257"/>
        <v>3.8000000000000682</v>
      </c>
      <c r="I541" s="69">
        <f t="shared" si="258"/>
        <v>0.72325846973735597</v>
      </c>
      <c r="J541" s="23">
        <v>0</v>
      </c>
      <c r="K541" s="45" t="str">
        <f>CONCATENATE(D804,D541, " Curncy")</f>
        <v>EURGBp Curncy</v>
      </c>
      <c r="L541" s="45">
        <f>IF(D541 = D804,1,_xll.BDP(K541,$L$10))</f>
        <v>1</v>
      </c>
      <c r="M541" s="63">
        <f>IF(D541 = D804,1,_xll.BDP(K541,$M$10)*L541)</f>
        <v>0.87409999999999999</v>
      </c>
      <c r="N541" s="265">
        <f t="shared" si="259"/>
        <v>0</v>
      </c>
      <c r="O541" s="133">
        <f>N541 / AA740</f>
        <v>0</v>
      </c>
      <c r="P541" s="275">
        <f>N541 / AA804</f>
        <v>0</v>
      </c>
      <c r="Q541" s="64">
        <f t="shared" si="260"/>
        <v>0</v>
      </c>
      <c r="R541" s="10">
        <f>Q541 / AA740*100</f>
        <v>0</v>
      </c>
      <c r="S541" s="10">
        <f>Q541 / AA804*100</f>
        <v>0</v>
      </c>
      <c r="T541" s="288">
        <f t="shared" si="261"/>
        <v>0</v>
      </c>
      <c r="U541" s="127">
        <f t="shared" si="262"/>
        <v>0</v>
      </c>
      <c r="V541" s="30">
        <f t="shared" si="263"/>
        <v>0.01</v>
      </c>
      <c r="W541" s="40">
        <v>0</v>
      </c>
      <c r="X541" s="40">
        <v>1</v>
      </c>
      <c r="Y541" s="119">
        <f t="shared" si="264"/>
        <v>0</v>
      </c>
      <c r="Z541" s="119">
        <f t="shared" si="265"/>
        <v>0</v>
      </c>
      <c r="AA541" s="168"/>
      <c r="AB541" s="150">
        <f>_xll.BDH(C541,$AB$10,$D$1,$D$1)</f>
        <v>565</v>
      </c>
      <c r="AC541" s="148">
        <f t="shared" si="266"/>
        <v>-39.600000000000023</v>
      </c>
      <c r="AD541" s="137">
        <f t="shared" si="267"/>
        <v>-7.0088495575221277</v>
      </c>
      <c r="AE541" s="136">
        <v>0</v>
      </c>
      <c r="AF541" s="138">
        <f>IF(D541 = D804,1,_xll.BDP(K541,$AF$10)*L541)</f>
        <v>0.87226000000000004</v>
      </c>
      <c r="AG541" s="160">
        <f>AC541*AE541*V541/AF541 / AI740</f>
        <v>0</v>
      </c>
      <c r="AH541" s="160">
        <f>AC541*AE541*V541/AF541 / AI804</f>
        <v>0</v>
      </c>
      <c r="AI541" s="171"/>
      <c r="AJ541" s="162"/>
      <c r="AK541" s="144"/>
    </row>
    <row r="542" spans="2:37" s="40" customFormat="1" ht="12" customHeight="1" x14ac:dyDescent="0.2">
      <c r="B542" s="45">
        <v>5984</v>
      </c>
      <c r="C542" s="116" t="s">
        <v>1245</v>
      </c>
      <c r="D542" s="40" t="str">
        <f>_xll.BDP(C542,$D$10)</f>
        <v>GBp</v>
      </c>
      <c r="E542" s="40" t="s">
        <v>1363</v>
      </c>
      <c r="F542" s="61">
        <f>_xll.BDP(C542,$F$10)</f>
        <v>630</v>
      </c>
      <c r="G542" s="61">
        <f>_xll.BDP(C542,$G$10)</f>
        <v>624.6</v>
      </c>
      <c r="H542" s="62">
        <f t="shared" si="257"/>
        <v>-5.3999999999999773</v>
      </c>
      <c r="I542" s="69">
        <f t="shared" si="258"/>
        <v>-0.85714285714285354</v>
      </c>
      <c r="J542" s="23">
        <v>0</v>
      </c>
      <c r="K542" s="45" t="str">
        <f>CONCATENATE(D804,D542, " Curncy")</f>
        <v>EURGBp Curncy</v>
      </c>
      <c r="L542" s="45">
        <f>IF(D542 = D804,1,_xll.BDP(K542,$L$10))</f>
        <v>1</v>
      </c>
      <c r="M542" s="63">
        <f>IF(D542 = D804,1,_xll.BDP(K542,$M$10)*L542)</f>
        <v>0.87409999999999999</v>
      </c>
      <c r="N542" s="265">
        <f t="shared" si="259"/>
        <v>0</v>
      </c>
      <c r="O542" s="133">
        <f>N542 / AA740</f>
        <v>0</v>
      </c>
      <c r="P542" s="275">
        <f>N542 / AA804</f>
        <v>0</v>
      </c>
      <c r="Q542" s="64">
        <f t="shared" si="260"/>
        <v>0</v>
      </c>
      <c r="R542" s="10">
        <f>Q542 / AA740*100</f>
        <v>0</v>
      </c>
      <c r="S542" s="10">
        <f>Q542 / AA804*100</f>
        <v>0</v>
      </c>
      <c r="T542" s="288">
        <f t="shared" si="261"/>
        <v>0</v>
      </c>
      <c r="U542" s="127">
        <f t="shared" si="262"/>
        <v>0</v>
      </c>
      <c r="V542" s="30">
        <f t="shared" si="263"/>
        <v>0.01</v>
      </c>
      <c r="W542" s="40">
        <v>0</v>
      </c>
      <c r="X542" s="40">
        <v>1</v>
      </c>
      <c r="Y542" s="119">
        <f t="shared" si="264"/>
        <v>0</v>
      </c>
      <c r="Z542" s="119">
        <f t="shared" si="265"/>
        <v>0</v>
      </c>
      <c r="AA542" s="168"/>
      <c r="AB542" s="150">
        <f>_xll.BDH(C542,$AB$10,$D$1,$D$1)</f>
        <v>634.20000000000005</v>
      </c>
      <c r="AC542" s="148">
        <f t="shared" si="266"/>
        <v>-4.2000000000000455</v>
      </c>
      <c r="AD542" s="137">
        <f t="shared" si="267"/>
        <v>-0.66225165562914623</v>
      </c>
      <c r="AE542" s="136">
        <v>0</v>
      </c>
      <c r="AF542" s="138">
        <f>IF(D542 = D804,1,_xll.BDP(K542,$AF$10)*L542)</f>
        <v>0.87226000000000004</v>
      </c>
      <c r="AG542" s="160">
        <f>AC542*AE542*V542/AF542 / AI740</f>
        <v>0</v>
      </c>
      <c r="AH542" s="160">
        <f>AC542*AE542*V542/AF542 / AI804</f>
        <v>0</v>
      </c>
      <c r="AI542" s="171"/>
      <c r="AJ542" s="162"/>
      <c r="AK542" s="144"/>
    </row>
    <row r="543" spans="2:37" s="40" customFormat="1" x14ac:dyDescent="0.2">
      <c r="B543" s="45">
        <v>3494</v>
      </c>
      <c r="D543" s="40" t="s">
        <v>86</v>
      </c>
      <c r="E543" s="40" t="s">
        <v>513</v>
      </c>
      <c r="F543" s="61">
        <v>1.1299999999999999</v>
      </c>
      <c r="G543" s="61">
        <v>1.1299999999999999</v>
      </c>
      <c r="H543" s="62">
        <f t="shared" si="257"/>
        <v>0</v>
      </c>
      <c r="I543" s="69">
        <f t="shared" si="258"/>
        <v>0</v>
      </c>
      <c r="J543" s="23">
        <v>13500000</v>
      </c>
      <c r="K543" s="45" t="str">
        <f>CONCATENATE(D804,D543, " Curncy")</f>
        <v>EURGBP Curncy</v>
      </c>
      <c r="L543" s="45">
        <f>IF(D543 = D804,1,_xll.BDP(K543,$L$10))</f>
        <v>1</v>
      </c>
      <c r="M543" s="63">
        <f>IF(D543 = D804,1,_xll.BDP(K543,$M$10)*L543)</f>
        <v>0.87409999999999999</v>
      </c>
      <c r="N543" s="265">
        <f t="shared" si="259"/>
        <v>0</v>
      </c>
      <c r="O543" s="133">
        <f>N543 / AA740</f>
        <v>0</v>
      </c>
      <c r="P543" s="275">
        <f>N543 / AA804</f>
        <v>0</v>
      </c>
      <c r="Q543" s="64">
        <f t="shared" si="260"/>
        <v>17452236.586202949</v>
      </c>
      <c r="R543" s="10">
        <f>Q543 / AA740*100</f>
        <v>11.270099715424809</v>
      </c>
      <c r="S543" s="10">
        <f>Q543 / AA804*100</f>
        <v>10.3716405940066</v>
      </c>
      <c r="T543" s="288">
        <f t="shared" si="261"/>
        <v>0</v>
      </c>
      <c r="U543" s="127">
        <f t="shared" si="262"/>
        <v>11.270099715424809</v>
      </c>
      <c r="V543" s="30">
        <f t="shared" si="263"/>
        <v>1</v>
      </c>
      <c r="W543" s="40">
        <v>1</v>
      </c>
      <c r="X543" s="40">
        <v>1</v>
      </c>
      <c r="Y543" s="119">
        <f t="shared" si="264"/>
        <v>0</v>
      </c>
      <c r="Z543" s="119">
        <f t="shared" si="265"/>
        <v>0</v>
      </c>
      <c r="AA543" s="168"/>
      <c r="AB543" s="150">
        <v>1.1299999999999999</v>
      </c>
      <c r="AC543" s="148">
        <f t="shared" si="266"/>
        <v>0</v>
      </c>
      <c r="AD543" s="137">
        <f t="shared" si="267"/>
        <v>0</v>
      </c>
      <c r="AE543" s="136">
        <v>13500000</v>
      </c>
      <c r="AF543" s="138">
        <f>IF(D543 = D804,1,_xll.BDP(K543,$AF$10)*L543)</f>
        <v>0.87226000000000004</v>
      </c>
      <c r="AG543" s="160">
        <f>AC543*AE543*V543/AF543 / AI740</f>
        <v>0</v>
      </c>
      <c r="AH543" s="160">
        <f>AC543*AE543*V543/AF543 / AI804</f>
        <v>0</v>
      </c>
      <c r="AI543" s="171"/>
      <c r="AJ543" s="162"/>
      <c r="AK543" s="144"/>
    </row>
    <row r="544" spans="2:37" s="40" customFormat="1" ht="12" customHeight="1" x14ac:dyDescent="0.2">
      <c r="B544" s="45">
        <v>17897</v>
      </c>
      <c r="C544" s="40" t="s">
        <v>1246</v>
      </c>
      <c r="D544" s="40" t="str">
        <f>_xll.BDP(C544,$D$10)</f>
        <v>EUR</v>
      </c>
      <c r="E544" s="40" t="s">
        <v>1364</v>
      </c>
      <c r="F544" s="61">
        <f>_xll.BDP(C544,$F$10)</f>
        <v>16.164999999999999</v>
      </c>
      <c r="G544" s="61">
        <f>_xll.BDP(C544,$G$10)</f>
        <v>16.024999999999999</v>
      </c>
      <c r="H544" s="62">
        <f t="shared" si="257"/>
        <v>-0.14000000000000057</v>
      </c>
      <c r="I544" s="69">
        <f t="shared" si="258"/>
        <v>-0.86606866687287709</v>
      </c>
      <c r="J544" s="23">
        <v>0</v>
      </c>
      <c r="K544" s="45" t="str">
        <f>CONCATENATE(D804,D544, " Curncy")</f>
        <v>EUREUR Curncy</v>
      </c>
      <c r="L544" s="45">
        <f>IF(D544 = D804,1,_xll.BDP(K544,$L$10))</f>
        <v>1</v>
      </c>
      <c r="M544" s="63">
        <f>IF(D544 = D804,1,_xll.BDP(K544,$M$10)*L544)</f>
        <v>1</v>
      </c>
      <c r="N544" s="265">
        <f t="shared" si="259"/>
        <v>0</v>
      </c>
      <c r="O544" s="133">
        <f>N544 / AA740</f>
        <v>0</v>
      </c>
      <c r="P544" s="275">
        <f>N544 / AA804</f>
        <v>0</v>
      </c>
      <c r="Q544" s="64">
        <f t="shared" si="260"/>
        <v>0</v>
      </c>
      <c r="R544" s="10">
        <f>Q544 / AA740*100</f>
        <v>0</v>
      </c>
      <c r="S544" s="10">
        <f>Q544 / AA804*100</f>
        <v>0</v>
      </c>
      <c r="T544" s="288">
        <f t="shared" si="261"/>
        <v>0</v>
      </c>
      <c r="U544" s="127">
        <f t="shared" si="262"/>
        <v>0</v>
      </c>
      <c r="V544" s="30">
        <f t="shared" si="263"/>
        <v>1</v>
      </c>
      <c r="W544" s="40">
        <v>0</v>
      </c>
      <c r="X544" s="40">
        <v>1</v>
      </c>
      <c r="Y544" s="119">
        <f t="shared" si="264"/>
        <v>0</v>
      </c>
      <c r="Z544" s="119">
        <f t="shared" si="265"/>
        <v>0</v>
      </c>
      <c r="AA544" s="168"/>
      <c r="AB544" s="150">
        <f>_xll.BDH(C544,$AB$10,$D$1,$D$1)</f>
        <v>16.295000000000002</v>
      </c>
      <c r="AC544" s="148">
        <f t="shared" si="266"/>
        <v>-0.13000000000000256</v>
      </c>
      <c r="AD544" s="137">
        <f t="shared" si="267"/>
        <v>-0.79779073335380501</v>
      </c>
      <c r="AE544" s="136">
        <v>0</v>
      </c>
      <c r="AF544" s="138">
        <f>IF(D544 = D804,1,_xll.BDP(K544,$AF$10)*L544)</f>
        <v>1</v>
      </c>
      <c r="AG544" s="160">
        <f>AC544*AE544*V544/AF544 / AI740</f>
        <v>0</v>
      </c>
      <c r="AH544" s="160">
        <f>AC544*AE544*V544/AF544 / AI804</f>
        <v>0</v>
      </c>
      <c r="AI544" s="171"/>
      <c r="AJ544" s="162"/>
      <c r="AK544" s="144"/>
    </row>
    <row r="545" spans="2:37" s="40" customFormat="1" ht="12" customHeight="1" x14ac:dyDescent="0.2">
      <c r="B545" s="45">
        <v>2765</v>
      </c>
      <c r="C545" s="40" t="s">
        <v>881</v>
      </c>
      <c r="D545" s="40" t="str">
        <f>_xll.BDP(C545,$D$10)</f>
        <v>USD</v>
      </c>
      <c r="E545" s="40" t="s">
        <v>926</v>
      </c>
      <c r="F545" s="61">
        <f>_xll.BDP(C545,$F$10)</f>
        <v>1173</v>
      </c>
      <c r="G545" s="61">
        <f>_xll.BDP(C545,$G$10)</f>
        <v>1142</v>
      </c>
      <c r="H545" s="62">
        <f t="shared" si="257"/>
        <v>-31</v>
      </c>
      <c r="I545" s="69">
        <f t="shared" si="258"/>
        <v>-2.6427962489343564</v>
      </c>
      <c r="J545" s="23">
        <v>0</v>
      </c>
      <c r="K545" s="45" t="str">
        <f>CONCATENATE(D804,D545, " Curncy")</f>
        <v>EURUSD Curncy</v>
      </c>
      <c r="L545" s="45">
        <f>IF(D545 = D804,1,_xll.BDP(K545,$L$10))</f>
        <v>1</v>
      </c>
      <c r="M545" s="63">
        <f>IF(D545 = D804,1,_xll.BDP(K545,$M$10)*L545)</f>
        <v>1.236</v>
      </c>
      <c r="N545" s="265">
        <f t="shared" si="259"/>
        <v>0</v>
      </c>
      <c r="O545" s="133">
        <f>N545 / AA740</f>
        <v>0</v>
      </c>
      <c r="P545" s="275">
        <f>N545 / AA804</f>
        <v>0</v>
      </c>
      <c r="Q545" s="64">
        <f t="shared" si="260"/>
        <v>0</v>
      </c>
      <c r="R545" s="10">
        <f>Q545 / AA740*100</f>
        <v>0</v>
      </c>
      <c r="S545" s="10">
        <f>Q545 / AA804*100</f>
        <v>0</v>
      </c>
      <c r="T545" s="288">
        <f t="shared" si="261"/>
        <v>0</v>
      </c>
      <c r="U545" s="127">
        <f t="shared" si="262"/>
        <v>0</v>
      </c>
      <c r="V545" s="30">
        <f t="shared" si="263"/>
        <v>1</v>
      </c>
      <c r="W545" s="40">
        <v>0</v>
      </c>
      <c r="X545" s="40">
        <v>1</v>
      </c>
      <c r="Y545" s="119">
        <f t="shared" si="264"/>
        <v>0</v>
      </c>
      <c r="Z545" s="119">
        <f t="shared" si="265"/>
        <v>0</v>
      </c>
      <c r="AA545" s="168"/>
      <c r="AB545" s="150">
        <f>_xll.BDH(C545,$AB$10,$D$1,$D$1)</f>
        <v>1141</v>
      </c>
      <c r="AC545" s="148">
        <f t="shared" si="266"/>
        <v>32</v>
      </c>
      <c r="AD545" s="137">
        <f t="shared" si="267"/>
        <v>2.8045574057843998</v>
      </c>
      <c r="AE545" s="136">
        <v>0</v>
      </c>
      <c r="AF545" s="138">
        <f>IF(D545 = D804,1,_xll.BDP(K545,$AF$10)*L545)</f>
        <v>1.2302999999999999</v>
      </c>
      <c r="AG545" s="160">
        <f>AC545*AE545*V545/AF545 / AI740</f>
        <v>0</v>
      </c>
      <c r="AH545" s="160">
        <f>AC545*AE545*V545/AF545 / AI804</f>
        <v>0</v>
      </c>
      <c r="AI545" s="171"/>
      <c r="AJ545" s="162"/>
      <c r="AK545" s="144"/>
    </row>
    <row r="546" spans="2:37" s="40" customFormat="1" ht="12" customHeight="1" x14ac:dyDescent="0.2">
      <c r="B546" s="45">
        <v>10220</v>
      </c>
      <c r="C546" s="40" t="s">
        <v>1249</v>
      </c>
      <c r="D546" s="40" t="str">
        <f>_xll.BDP(C546,$D$10)</f>
        <v>GBp</v>
      </c>
      <c r="E546" s="40" t="s">
        <v>1367</v>
      </c>
      <c r="F546" s="61">
        <f>_xll.BDP(C546,$F$10)</f>
        <v>986.5</v>
      </c>
      <c r="G546" s="61">
        <f>_xll.BDP(C546,$G$10)</f>
        <v>975</v>
      </c>
      <c r="H546" s="62">
        <f t="shared" si="257"/>
        <v>-11.5</v>
      </c>
      <c r="I546" s="69">
        <f t="shared" si="258"/>
        <v>-1.1657374556512925</v>
      </c>
      <c r="J546" s="23">
        <v>0</v>
      </c>
      <c r="K546" s="45" t="str">
        <f>CONCATENATE(D804,D546, " Curncy")</f>
        <v>EURGBp Curncy</v>
      </c>
      <c r="L546" s="45">
        <f>IF(D546 = D804,1,_xll.BDP(K546,$L$10))</f>
        <v>1</v>
      </c>
      <c r="M546" s="63">
        <f>IF(D546 = D804,1,_xll.BDP(K546,$M$10)*L546)</f>
        <v>0.87409999999999999</v>
      </c>
      <c r="N546" s="265">
        <f t="shared" si="259"/>
        <v>0</v>
      </c>
      <c r="O546" s="133">
        <f>N546 / AA740</f>
        <v>0</v>
      </c>
      <c r="P546" s="275">
        <f>N546 / AA804</f>
        <v>0</v>
      </c>
      <c r="Q546" s="64">
        <f t="shared" si="260"/>
        <v>0</v>
      </c>
      <c r="R546" s="10">
        <f>Q546 / AA740*100</f>
        <v>0</v>
      </c>
      <c r="S546" s="10">
        <f>Q546 / AA804*100</f>
        <v>0</v>
      </c>
      <c r="T546" s="288">
        <f t="shared" si="261"/>
        <v>0</v>
      </c>
      <c r="U546" s="127">
        <f t="shared" si="262"/>
        <v>0</v>
      </c>
      <c r="V546" s="30">
        <f t="shared" si="263"/>
        <v>0.01</v>
      </c>
      <c r="W546" s="40">
        <v>0</v>
      </c>
      <c r="X546" s="40">
        <v>1</v>
      </c>
      <c r="Y546" s="119">
        <f t="shared" si="264"/>
        <v>0</v>
      </c>
      <c r="Z546" s="119">
        <f t="shared" si="265"/>
        <v>0</v>
      </c>
      <c r="AA546" s="168"/>
      <c r="AB546" s="150">
        <f>_xll.BDH(C546,$AB$10,$D$1,$D$1)</f>
        <v>1012</v>
      </c>
      <c r="AC546" s="148">
        <f t="shared" si="266"/>
        <v>-25.5</v>
      </c>
      <c r="AD546" s="137">
        <f t="shared" si="267"/>
        <v>-2.5197628458498023</v>
      </c>
      <c r="AE546" s="136">
        <v>0</v>
      </c>
      <c r="AF546" s="138">
        <f>IF(D546 = D804,1,_xll.BDP(K546,$AF$10)*L546)</f>
        <v>0.87226000000000004</v>
      </c>
      <c r="AG546" s="160">
        <f>AC546*AE546*V546/AF546 / AI740</f>
        <v>0</v>
      </c>
      <c r="AH546" s="160">
        <f>AC546*AE546*V546/AF546 / AI804</f>
        <v>0</v>
      </c>
      <c r="AI546" s="171"/>
      <c r="AJ546" s="162"/>
      <c r="AK546" s="144"/>
    </row>
    <row r="547" spans="2:37" s="40" customFormat="1" ht="12" customHeight="1" x14ac:dyDescent="0.2">
      <c r="B547" s="45">
        <v>6450</v>
      </c>
      <c r="C547" s="40" t="s">
        <v>1250</v>
      </c>
      <c r="D547" s="40" t="str">
        <f>_xll.BDP(C547,$D$10)</f>
        <v>GBp</v>
      </c>
      <c r="E547" s="40" t="s">
        <v>1368</v>
      </c>
      <c r="F547" s="61">
        <f>_xll.BDP(C547,$F$10)</f>
        <v>3259</v>
      </c>
      <c r="G547" s="61">
        <f>_xll.BDP(C547,$G$10)</f>
        <v>3218</v>
      </c>
      <c r="H547" s="62">
        <f t="shared" si="257"/>
        <v>-41</v>
      </c>
      <c r="I547" s="69">
        <f t="shared" si="258"/>
        <v>-1.2580546179809757</v>
      </c>
      <c r="J547" s="23">
        <v>0</v>
      </c>
      <c r="K547" s="45" t="str">
        <f>CONCATENATE(D804,D547, " Curncy")</f>
        <v>EURGBp Curncy</v>
      </c>
      <c r="L547" s="45">
        <f>IF(D547 = D804,1,_xll.BDP(K547,$L$10))</f>
        <v>1</v>
      </c>
      <c r="M547" s="63">
        <f>IF(D547 = D804,1,_xll.BDP(K547,$M$10)*L547)</f>
        <v>0.87409999999999999</v>
      </c>
      <c r="N547" s="265">
        <f t="shared" si="259"/>
        <v>0</v>
      </c>
      <c r="O547" s="133">
        <f>N547 / AA740</f>
        <v>0</v>
      </c>
      <c r="P547" s="275">
        <f>N547 / AA804</f>
        <v>0</v>
      </c>
      <c r="Q547" s="64">
        <f t="shared" si="260"/>
        <v>0</v>
      </c>
      <c r="R547" s="10">
        <f>Q547 / AA740*100</f>
        <v>0</v>
      </c>
      <c r="S547" s="10">
        <f>Q547 / AA804*100</f>
        <v>0</v>
      </c>
      <c r="T547" s="288">
        <f t="shared" si="261"/>
        <v>0</v>
      </c>
      <c r="U547" s="127">
        <f t="shared" si="262"/>
        <v>0</v>
      </c>
      <c r="V547" s="30">
        <f t="shared" si="263"/>
        <v>0.01</v>
      </c>
      <c r="W547" s="40">
        <v>0</v>
      </c>
      <c r="X547" s="40">
        <v>1</v>
      </c>
      <c r="Y547" s="119">
        <f t="shared" si="264"/>
        <v>0</v>
      </c>
      <c r="Z547" s="119">
        <f t="shared" si="265"/>
        <v>0</v>
      </c>
      <c r="AA547" s="168"/>
      <c r="AB547" s="150">
        <f>_xll.BDH(C547,$AB$10,$D$1,$D$1)</f>
        <v>3375</v>
      </c>
      <c r="AC547" s="148">
        <f t="shared" si="266"/>
        <v>-116</v>
      </c>
      <c r="AD547" s="137">
        <f t="shared" si="267"/>
        <v>-3.4370370370370371</v>
      </c>
      <c r="AE547" s="136">
        <v>0</v>
      </c>
      <c r="AF547" s="138">
        <f>IF(D547 = D804,1,_xll.BDP(K547,$AF$10)*L547)</f>
        <v>0.87226000000000004</v>
      </c>
      <c r="AG547" s="160">
        <f>AC547*AE547*V547/AF547 / AI740</f>
        <v>0</v>
      </c>
      <c r="AH547" s="160">
        <f>AC547*AE547*V547/AF547 / AI804</f>
        <v>0</v>
      </c>
      <c r="AI547" s="171"/>
      <c r="AJ547" s="162"/>
      <c r="AK547" s="144"/>
    </row>
    <row r="548" spans="2:37" s="40" customFormat="1" x14ac:dyDescent="0.2">
      <c r="B548" s="45">
        <v>18686</v>
      </c>
      <c r="D548" s="40" t="s">
        <v>86</v>
      </c>
      <c r="E548" s="40" t="s">
        <v>89</v>
      </c>
      <c r="F548" s="61">
        <v>1E-4</v>
      </c>
      <c r="G548" s="61">
        <v>1E-4</v>
      </c>
      <c r="H548" s="62">
        <f t="shared" si="257"/>
        <v>0</v>
      </c>
      <c r="I548" s="69">
        <f t="shared" si="258"/>
        <v>0</v>
      </c>
      <c r="J548" s="23">
        <v>381968</v>
      </c>
      <c r="K548" s="45" t="str">
        <f>CONCATENATE(D804,D548, " Curncy")</f>
        <v>EURGBP Curncy</v>
      </c>
      <c r="L548" s="45">
        <f>IF(D548 = D804,1,_xll.BDP(K548,$L$10))</f>
        <v>1</v>
      </c>
      <c r="M548" s="63">
        <f>IF(D548 = D804,1,_xll.BDP(K548,$M$10)*L548)</f>
        <v>0.87409999999999999</v>
      </c>
      <c r="N548" s="265">
        <f t="shared" si="259"/>
        <v>0</v>
      </c>
      <c r="O548" s="133">
        <f>N548 / AA740</f>
        <v>0</v>
      </c>
      <c r="P548" s="275">
        <f>N548 / AA804</f>
        <v>0</v>
      </c>
      <c r="Q548" s="64">
        <f t="shared" si="260"/>
        <v>43.698432673607144</v>
      </c>
      <c r="R548" s="10">
        <f>Q548 / AA740*100</f>
        <v>2.8219058984604292E-5</v>
      </c>
      <c r="S548" s="10">
        <f>Q548 / AA804*100</f>
        <v>2.5969418645765415E-5</v>
      </c>
      <c r="T548" s="288">
        <f t="shared" si="261"/>
        <v>0</v>
      </c>
      <c r="U548" s="127">
        <f t="shared" si="262"/>
        <v>2.8219058984604292E-5</v>
      </c>
      <c r="V548" s="30">
        <f t="shared" si="263"/>
        <v>1</v>
      </c>
      <c r="W548" s="40">
        <v>1</v>
      </c>
      <c r="X548" s="40">
        <v>1</v>
      </c>
      <c r="Y548" s="119">
        <f t="shared" si="264"/>
        <v>0</v>
      </c>
      <c r="Z548" s="119">
        <f t="shared" si="265"/>
        <v>0</v>
      </c>
      <c r="AA548" s="168"/>
      <c r="AB548" s="150">
        <v>1E-4</v>
      </c>
      <c r="AC548" s="148">
        <f t="shared" si="266"/>
        <v>0</v>
      </c>
      <c r="AD548" s="137">
        <f t="shared" si="267"/>
        <v>0</v>
      </c>
      <c r="AE548" s="136">
        <v>381968</v>
      </c>
      <c r="AF548" s="138">
        <f>IF(D548 = D804,1,_xll.BDP(K548,$AF$10)*L548)</f>
        <v>0.87226000000000004</v>
      </c>
      <c r="AG548" s="160">
        <f>AC548*AE548*V548/AF548 / AI740</f>
        <v>0</v>
      </c>
      <c r="AH548" s="160">
        <f>AC548*AE548*V548/AF548 / AI804</f>
        <v>0</v>
      </c>
      <c r="AI548" s="171"/>
      <c r="AJ548" s="162"/>
      <c r="AK548" s="144"/>
    </row>
    <row r="549" spans="2:37" s="40" customFormat="1" x14ac:dyDescent="0.2">
      <c r="B549" s="45">
        <v>18687</v>
      </c>
      <c r="D549" s="40" t="s">
        <v>86</v>
      </c>
      <c r="E549" s="40" t="s">
        <v>88</v>
      </c>
      <c r="F549" s="61">
        <v>0.33</v>
      </c>
      <c r="G549" s="61">
        <v>0.33</v>
      </c>
      <c r="H549" s="62">
        <f t="shared" si="257"/>
        <v>0</v>
      </c>
      <c r="I549" s="69">
        <f t="shared" si="258"/>
        <v>0</v>
      </c>
      <c r="J549" s="23">
        <v>898948</v>
      </c>
      <c r="K549" s="45" t="str">
        <f>CONCATENATE(D804,D549, " Curncy")</f>
        <v>EURGBP Curncy</v>
      </c>
      <c r="L549" s="45">
        <f>IF(D549 = D804,1,_xll.BDP(K549,$L$10))</f>
        <v>1</v>
      </c>
      <c r="M549" s="63">
        <f>IF(D549 = D804,1,_xll.BDP(K549,$M$10)*L549)</f>
        <v>0.87409999999999999</v>
      </c>
      <c r="N549" s="265">
        <f t="shared" si="259"/>
        <v>0</v>
      </c>
      <c r="O549" s="133">
        <f>N549 / AA740</f>
        <v>0</v>
      </c>
      <c r="P549" s="275">
        <f>N549 / AA804</f>
        <v>0</v>
      </c>
      <c r="Q549" s="64">
        <f t="shared" si="260"/>
        <v>339380.89463448123</v>
      </c>
      <c r="R549" s="10">
        <f>Q549 / AA740*100</f>
        <v>0.21916139545486479</v>
      </c>
      <c r="S549" s="10">
        <f>Q549 / AA804*100</f>
        <v>0.20168971731703345</v>
      </c>
      <c r="T549" s="288">
        <f t="shared" si="261"/>
        <v>0</v>
      </c>
      <c r="U549" s="127">
        <f t="shared" si="262"/>
        <v>0.21916139545486479</v>
      </c>
      <c r="V549" s="30">
        <f t="shared" si="263"/>
        <v>1</v>
      </c>
      <c r="W549" s="40">
        <v>1</v>
      </c>
      <c r="X549" s="40">
        <v>1</v>
      </c>
      <c r="Y549" s="119">
        <f t="shared" si="264"/>
        <v>0</v>
      </c>
      <c r="Z549" s="119">
        <f t="shared" si="265"/>
        <v>0</v>
      </c>
      <c r="AA549" s="168"/>
      <c r="AB549" s="150">
        <v>0.33</v>
      </c>
      <c r="AC549" s="148">
        <f t="shared" si="266"/>
        <v>0</v>
      </c>
      <c r="AD549" s="137">
        <f t="shared" si="267"/>
        <v>0</v>
      </c>
      <c r="AE549" s="136">
        <v>898948</v>
      </c>
      <c r="AF549" s="138">
        <f>IF(D549 = D804,1,_xll.BDP(K549,$AF$10)*L549)</f>
        <v>0.87226000000000004</v>
      </c>
      <c r="AG549" s="160">
        <f>AC549*AE549*V549/AF549 / AI740</f>
        <v>0</v>
      </c>
      <c r="AH549" s="160">
        <f>AC549*AE549*V549/AF549 / AI804</f>
        <v>0</v>
      </c>
      <c r="AI549" s="171"/>
      <c r="AJ549" s="162"/>
      <c r="AK549" s="144"/>
    </row>
    <row r="550" spans="2:37" s="40" customFormat="1" x14ac:dyDescent="0.2">
      <c r="B550" s="45">
        <v>18698</v>
      </c>
      <c r="D550" s="40" t="s">
        <v>86</v>
      </c>
      <c r="E550" s="40" t="s">
        <v>87</v>
      </c>
      <c r="F550" s="61">
        <v>9.9999999999999995E-7</v>
      </c>
      <c r="G550" s="61">
        <v>9.9999999999999995E-7</v>
      </c>
      <c r="H550" s="62">
        <f t="shared" si="257"/>
        <v>0</v>
      </c>
      <c r="I550" s="69">
        <f t="shared" si="258"/>
        <v>0</v>
      </c>
      <c r="J550" s="23">
        <v>595000</v>
      </c>
      <c r="K550" s="45" t="str">
        <f>CONCATENATE(D804,D550, " Curncy")</f>
        <v>EURGBP Curncy</v>
      </c>
      <c r="L550" s="45">
        <f>IF(D550 = D804,1,_xll.BDP(K550,$L$10))</f>
        <v>1</v>
      </c>
      <c r="M550" s="63">
        <f>IF(D550 = D804,1,_xll.BDP(K550,$M$10)*L550)</f>
        <v>0.87409999999999999</v>
      </c>
      <c r="N550" s="265">
        <f t="shared" si="259"/>
        <v>0</v>
      </c>
      <c r="O550" s="133">
        <f>N550 / AA740</f>
        <v>0</v>
      </c>
      <c r="P550" s="275">
        <f>N550 / AA804</f>
        <v>0</v>
      </c>
      <c r="Q550" s="64">
        <f t="shared" si="260"/>
        <v>0.68070014872440221</v>
      </c>
      <c r="R550" s="10">
        <f>Q550 / AA740*100</f>
        <v>4.3957452184056124E-7</v>
      </c>
      <c r="S550" s="10">
        <f>Q550 / AA804*100</f>
        <v>4.0453137682293846E-7</v>
      </c>
      <c r="T550" s="288">
        <f t="shared" si="261"/>
        <v>0</v>
      </c>
      <c r="U550" s="127">
        <f t="shared" si="262"/>
        <v>4.3957452184056124E-7</v>
      </c>
      <c r="V550" s="30">
        <f t="shared" si="263"/>
        <v>1</v>
      </c>
      <c r="W550" s="40">
        <v>1</v>
      </c>
      <c r="X550" s="40">
        <v>1</v>
      </c>
      <c r="Y550" s="119">
        <f t="shared" si="264"/>
        <v>0</v>
      </c>
      <c r="Z550" s="119">
        <f t="shared" si="265"/>
        <v>0</v>
      </c>
      <c r="AA550" s="168"/>
      <c r="AB550" s="150">
        <v>9.9999999999999995E-7</v>
      </c>
      <c r="AC550" s="148">
        <f t="shared" si="266"/>
        <v>0</v>
      </c>
      <c r="AD550" s="137">
        <f t="shared" si="267"/>
        <v>0</v>
      </c>
      <c r="AE550" s="136">
        <v>595000</v>
      </c>
      <c r="AF550" s="138">
        <f>IF(D550 = D804,1,_xll.BDP(K550,$AF$10)*L550)</f>
        <v>0.87226000000000004</v>
      </c>
      <c r="AG550" s="160">
        <f>AC550*AE550*V550/AF550 / AI740</f>
        <v>0</v>
      </c>
      <c r="AH550" s="160">
        <f>AC550*AE550*V550/AF550 / AI804</f>
        <v>0</v>
      </c>
      <c r="AI550" s="171"/>
      <c r="AJ550" s="162"/>
      <c r="AK550" s="144"/>
    </row>
    <row r="551" spans="2:37" s="40" customFormat="1" ht="12" customHeight="1" x14ac:dyDescent="0.2">
      <c r="B551" s="45">
        <v>10257</v>
      </c>
      <c r="C551" s="40" t="s">
        <v>1251</v>
      </c>
      <c r="D551" s="40" t="str">
        <f>_xll.BDP(C551,$D$10)</f>
        <v>GBp</v>
      </c>
      <c r="E551" s="40" t="s">
        <v>1369</v>
      </c>
      <c r="F551" s="61">
        <f>_xll.BDP(C551,$F$10)</f>
        <v>89.9</v>
      </c>
      <c r="G551" s="61">
        <f>_xll.BDP(C551,$G$10)</f>
        <v>89.85</v>
      </c>
      <c r="H551" s="62">
        <f t="shared" si="257"/>
        <v>-5.0000000000011369E-2</v>
      </c>
      <c r="I551" s="69">
        <f t="shared" si="258"/>
        <v>-5.5617352614028212E-2</v>
      </c>
      <c r="J551" s="23">
        <v>0</v>
      </c>
      <c r="K551" s="45" t="str">
        <f>CONCATENATE(D804,D551, " Curncy")</f>
        <v>EURGBp Curncy</v>
      </c>
      <c r="L551" s="45">
        <f>IF(D551 = D804,1,_xll.BDP(K551,$L$10))</f>
        <v>1</v>
      </c>
      <c r="M551" s="63">
        <f>IF(D551 = D804,1,_xll.BDP(K551,$M$10)*L551)</f>
        <v>0.87409999999999999</v>
      </c>
      <c r="N551" s="265">
        <f t="shared" si="259"/>
        <v>0</v>
      </c>
      <c r="O551" s="133">
        <f>N551 / AA740</f>
        <v>0</v>
      </c>
      <c r="P551" s="275">
        <f>N551 / AA804</f>
        <v>0</v>
      </c>
      <c r="Q551" s="64">
        <f t="shared" si="260"/>
        <v>0</v>
      </c>
      <c r="R551" s="10">
        <f>Q551 / AA740*100</f>
        <v>0</v>
      </c>
      <c r="S551" s="10">
        <f>Q551 / AA804*100</f>
        <v>0</v>
      </c>
      <c r="T551" s="288">
        <f t="shared" si="261"/>
        <v>0</v>
      </c>
      <c r="U551" s="127">
        <f t="shared" si="262"/>
        <v>0</v>
      </c>
      <c r="V551" s="30">
        <f t="shared" si="263"/>
        <v>0.01</v>
      </c>
      <c r="W551" s="40">
        <v>0</v>
      </c>
      <c r="X551" s="40">
        <v>1</v>
      </c>
      <c r="Y551" s="119">
        <f t="shared" si="264"/>
        <v>0</v>
      </c>
      <c r="Z551" s="119">
        <f t="shared" si="265"/>
        <v>0</v>
      </c>
      <c r="AA551" s="168"/>
      <c r="AB551" s="150">
        <f>_xll.BDH(C551,$AB$10,$D$1,$D$1)</f>
        <v>97</v>
      </c>
      <c r="AC551" s="148">
        <f t="shared" si="266"/>
        <v>-7.0999999999999943</v>
      </c>
      <c r="AD551" s="137">
        <f t="shared" si="267"/>
        <v>-7.3195876288659738</v>
      </c>
      <c r="AE551" s="136">
        <v>0</v>
      </c>
      <c r="AF551" s="138">
        <f>IF(D551 = D804,1,_xll.BDP(K551,$AF$10)*L551)</f>
        <v>0.87226000000000004</v>
      </c>
      <c r="AG551" s="160">
        <f>AC551*AE551*V551/AF551 / AI740</f>
        <v>0</v>
      </c>
      <c r="AH551" s="160">
        <f>AC551*AE551*V551/AF551 / AI804</f>
        <v>0</v>
      </c>
      <c r="AI551" s="171"/>
      <c r="AJ551" s="162"/>
      <c r="AK551" s="144"/>
    </row>
    <row r="552" spans="2:37" s="40" customFormat="1" ht="12" customHeight="1" x14ac:dyDescent="0.2">
      <c r="B552" s="45">
        <v>7264</v>
      </c>
      <c r="C552" s="40" t="s">
        <v>1252</v>
      </c>
      <c r="D552" s="40" t="str">
        <f>_xll.BDP(C552,$D$10)</f>
        <v>GBp</v>
      </c>
      <c r="E552" s="40" t="s">
        <v>1370</v>
      </c>
      <c r="F552" s="61">
        <f>_xll.BDP(C552,$F$10)</f>
        <v>2996</v>
      </c>
      <c r="G552" s="61">
        <f>_xll.BDP(C552,$G$10)</f>
        <v>2980.5</v>
      </c>
      <c r="H552" s="62">
        <f t="shared" si="257"/>
        <v>-15.5</v>
      </c>
      <c r="I552" s="69">
        <f t="shared" si="258"/>
        <v>-0.51735647530040052</v>
      </c>
      <c r="J552" s="23">
        <v>0</v>
      </c>
      <c r="K552" s="45" t="str">
        <f>CONCATENATE(D804,D552, " Curncy")</f>
        <v>EURGBp Curncy</v>
      </c>
      <c r="L552" s="45">
        <f>IF(D552 = D804,1,_xll.BDP(K552,$L$10))</f>
        <v>1</v>
      </c>
      <c r="M552" s="63">
        <f>IF(D552 = D804,1,_xll.BDP(K552,$M$10)*L552)</f>
        <v>0.87409999999999999</v>
      </c>
      <c r="N552" s="265">
        <f t="shared" si="259"/>
        <v>0</v>
      </c>
      <c r="O552" s="133">
        <f>N552 / AA740</f>
        <v>0</v>
      </c>
      <c r="P552" s="275">
        <f>N552 / AA804</f>
        <v>0</v>
      </c>
      <c r="Q552" s="64">
        <f t="shared" si="260"/>
        <v>0</v>
      </c>
      <c r="R552" s="10">
        <f>Q552 / AA740*100</f>
        <v>0</v>
      </c>
      <c r="S552" s="10">
        <f>Q552 / AA804*100</f>
        <v>0</v>
      </c>
      <c r="T552" s="288">
        <f t="shared" si="261"/>
        <v>0</v>
      </c>
      <c r="U552" s="127">
        <f t="shared" si="262"/>
        <v>0</v>
      </c>
      <c r="V552" s="30">
        <f t="shared" si="263"/>
        <v>0.01</v>
      </c>
      <c r="W552" s="40">
        <v>0</v>
      </c>
      <c r="X552" s="40">
        <v>1</v>
      </c>
      <c r="Y552" s="119">
        <f t="shared" si="264"/>
        <v>0</v>
      </c>
      <c r="Z552" s="119">
        <f t="shared" si="265"/>
        <v>0</v>
      </c>
      <c r="AA552" s="168"/>
      <c r="AB552" s="150">
        <f>_xll.BDH(C552,$AB$10,$D$1,$D$1)</f>
        <v>3228.5</v>
      </c>
      <c r="AC552" s="148">
        <f t="shared" si="266"/>
        <v>-232.5</v>
      </c>
      <c r="AD552" s="137">
        <f t="shared" si="267"/>
        <v>-7.2014867585566051</v>
      </c>
      <c r="AE552" s="136">
        <v>0</v>
      </c>
      <c r="AF552" s="138">
        <f>IF(D552 = D804,1,_xll.BDP(K552,$AF$10)*L552)</f>
        <v>0.87226000000000004</v>
      </c>
      <c r="AG552" s="160">
        <f>AC552*AE552*V552/AF552 / AI740</f>
        <v>0</v>
      </c>
      <c r="AH552" s="160">
        <f>AC552*AE552*V552/AF552 / AI804</f>
        <v>0</v>
      </c>
      <c r="AI552" s="171"/>
      <c r="AJ552" s="162"/>
      <c r="AK552" s="144"/>
    </row>
    <row r="553" spans="2:37" x14ac:dyDescent="0.2">
      <c r="B553" s="45">
        <v>679</v>
      </c>
      <c r="C553" s="116" t="s">
        <v>0</v>
      </c>
      <c r="D553" s="1" t="str">
        <f>_xll.BDP(C553,$D$10)</f>
        <v>GBp</v>
      </c>
      <c r="E553" s="1" t="s">
        <v>392</v>
      </c>
      <c r="F553" s="2">
        <f>_xll.BDP(C553,$F$10)</f>
        <v>1314</v>
      </c>
      <c r="G553" s="2">
        <f>_xll.BDP(C553,$G$10)</f>
        <v>1308</v>
      </c>
      <c r="H553" s="30">
        <f t="shared" si="257"/>
        <v>-6</v>
      </c>
      <c r="I553" s="20">
        <f t="shared" si="258"/>
        <v>-0.45662100456621002</v>
      </c>
      <c r="J553" s="23">
        <v>1807000</v>
      </c>
      <c r="K553" s="45" t="str">
        <f>CONCATENATE(D804,D553, " Curncy")</f>
        <v>EURGBp Curncy</v>
      </c>
      <c r="L553" s="1">
        <f>IF(D553 = D804,1,_xll.BDP(K553,$L$10))</f>
        <v>1</v>
      </c>
      <c r="M553" s="4">
        <f>IF(D553 = D804,1,_xll.BDP(K553,$M$10)*L553)</f>
        <v>0.87409999999999999</v>
      </c>
      <c r="N553" s="264">
        <f t="shared" si="259"/>
        <v>-124036.15147008351</v>
      </c>
      <c r="O553" s="50">
        <f>N553 / AA740</f>
        <v>-8.0098604467148987E-4</v>
      </c>
      <c r="P553" s="273">
        <f>N553 / AA804</f>
        <v>-7.3713095588475623E-4</v>
      </c>
      <c r="Q553" s="7">
        <f t="shared" si="260"/>
        <v>27039881.020478208</v>
      </c>
      <c r="R553" s="10">
        <f>Q553 / AA740*100</f>
        <v>17.461495773838482</v>
      </c>
      <c r="S553" s="10">
        <f>Q553 / AA804*100</f>
        <v>16.069454838287687</v>
      </c>
      <c r="T553" s="286">
        <f t="shared" si="261"/>
        <v>0</v>
      </c>
      <c r="U553" s="125">
        <f t="shared" si="262"/>
        <v>17.461495773838482</v>
      </c>
      <c r="V553" s="30">
        <f t="shared" si="263"/>
        <v>0.01</v>
      </c>
      <c r="W553" s="40">
        <v>0</v>
      </c>
      <c r="X553" s="40">
        <v>1</v>
      </c>
      <c r="Y553" s="119">
        <f t="shared" si="264"/>
        <v>0</v>
      </c>
      <c r="Z553" s="119">
        <f t="shared" si="265"/>
        <v>0</v>
      </c>
      <c r="AA553" s="168"/>
      <c r="AB553" s="151">
        <f>_xll.BDH(C553,$AB$10,$D$1,$D$1)</f>
        <v>1340</v>
      </c>
      <c r="AC553" s="148">
        <f t="shared" si="266"/>
        <v>-26</v>
      </c>
      <c r="AD553" s="141">
        <f t="shared" si="267"/>
        <v>-1.9402985074626864</v>
      </c>
      <c r="AE553" s="136">
        <v>1807000</v>
      </c>
      <c r="AF553" s="138">
        <f>IF(D553 = D804,1,_xll.BDP(K553,$AF$10)*L553)</f>
        <v>0.87226000000000004</v>
      </c>
      <c r="AG553" s="160">
        <f>AC553*AE553*V553/AF553 / AI740</f>
        <v>-3.4867831327515149E-3</v>
      </c>
      <c r="AH553" s="160">
        <f>AC553*AE553*V553/AF553 / AI804</f>
        <v>-3.2077355141851014E-3</v>
      </c>
      <c r="AI553" s="171"/>
      <c r="AJ553" s="162"/>
      <c r="AK553" s="144"/>
    </row>
    <row r="554" spans="2:37" s="40" customFormat="1" ht="12" customHeight="1" x14ac:dyDescent="0.2">
      <c r="B554" s="45">
        <v>3488</v>
      </c>
      <c r="C554" s="116" t="s">
        <v>1253</v>
      </c>
      <c r="D554" s="40" t="str">
        <f>_xll.BDP(C554,$D$10)</f>
        <v>GBp</v>
      </c>
      <c r="E554" s="40" t="s">
        <v>1371</v>
      </c>
      <c r="F554" s="2">
        <f>_xll.BDP(C554,$F$10)</f>
        <v>743</v>
      </c>
      <c r="G554" s="2">
        <f>_xll.BDP(C554,$G$10)</f>
        <v>740</v>
      </c>
      <c r="H554" s="30">
        <f t="shared" si="257"/>
        <v>-3</v>
      </c>
      <c r="I554" s="20">
        <f t="shared" si="258"/>
        <v>-0.40376850605652759</v>
      </c>
      <c r="J554" s="23">
        <v>0</v>
      </c>
      <c r="K554" s="45" t="str">
        <f>CONCATENATE(D804,D554, " Curncy")</f>
        <v>EURGBp Curncy</v>
      </c>
      <c r="L554" s="40">
        <f>IF(D554 = D804,1,_xll.BDP(K554,$L$10))</f>
        <v>1</v>
      </c>
      <c r="M554" s="4">
        <f>IF(D554 = D804,1,_xll.BDP(K554,$M$10)*L554)</f>
        <v>0.87409999999999999</v>
      </c>
      <c r="N554" s="264">
        <f t="shared" si="259"/>
        <v>0</v>
      </c>
      <c r="O554" s="50">
        <f>N554 / AA740</f>
        <v>0</v>
      </c>
      <c r="P554" s="273">
        <f>N554 / AA804</f>
        <v>0</v>
      </c>
      <c r="Q554" s="7">
        <f t="shared" si="260"/>
        <v>0</v>
      </c>
      <c r="R554" s="10">
        <f>Q554 / AA740*100</f>
        <v>0</v>
      </c>
      <c r="S554" s="10">
        <f>Q554 / AA804*100</f>
        <v>0</v>
      </c>
      <c r="T554" s="286">
        <f t="shared" si="261"/>
        <v>0</v>
      </c>
      <c r="U554" s="125">
        <f t="shared" si="262"/>
        <v>0</v>
      </c>
      <c r="V554" s="30">
        <f t="shared" si="263"/>
        <v>0.01</v>
      </c>
      <c r="W554" s="40">
        <v>0</v>
      </c>
      <c r="X554" s="40">
        <v>1</v>
      </c>
      <c r="Y554" s="119">
        <f t="shared" si="264"/>
        <v>0</v>
      </c>
      <c r="Z554" s="119">
        <f t="shared" si="265"/>
        <v>0</v>
      </c>
      <c r="AA554" s="168"/>
      <c r="AB554" s="151">
        <f>_xll.BDH(C554,$AB$10,$D$1,$D$1)</f>
        <v>693</v>
      </c>
      <c r="AC554" s="148">
        <f t="shared" si="266"/>
        <v>50</v>
      </c>
      <c r="AD554" s="141">
        <f t="shared" si="267"/>
        <v>7.2150072150072146</v>
      </c>
      <c r="AE554" s="136">
        <v>0</v>
      </c>
      <c r="AF554" s="138">
        <f>IF(D554 = D804,1,_xll.BDP(K554,$AF$10)*L554)</f>
        <v>0.87226000000000004</v>
      </c>
      <c r="AG554" s="160">
        <f>AC554*AE554*V554/AF554 / AI740</f>
        <v>0</v>
      </c>
      <c r="AH554" s="160">
        <f>AC554*AE554*V554/AF554 / AI804</f>
        <v>0</v>
      </c>
      <c r="AI554" s="171"/>
      <c r="AJ554" s="162"/>
      <c r="AK554" s="144"/>
    </row>
    <row r="555" spans="2:37" s="40" customFormat="1" ht="12" customHeight="1" x14ac:dyDescent="0.2">
      <c r="B555" s="45">
        <v>6379</v>
      </c>
      <c r="C555" s="116" t="s">
        <v>1254</v>
      </c>
      <c r="D555" s="40" t="str">
        <f>_xll.BDP(C555,$D$10)</f>
        <v>GBp</v>
      </c>
      <c r="E555" s="40" t="s">
        <v>1372</v>
      </c>
      <c r="F555" s="2">
        <f>_xll.BDP(C555,$F$10)</f>
        <v>1310</v>
      </c>
      <c r="G555" s="2">
        <f>_xll.BDP(C555,$G$10)</f>
        <v>1299</v>
      </c>
      <c r="H555" s="30">
        <f t="shared" si="257"/>
        <v>-11</v>
      </c>
      <c r="I555" s="20">
        <f t="shared" si="258"/>
        <v>-0.83969465648854968</v>
      </c>
      <c r="J555" s="23">
        <v>0</v>
      </c>
      <c r="K555" s="45" t="str">
        <f>CONCATENATE(D804,D555, " Curncy")</f>
        <v>EURGBp Curncy</v>
      </c>
      <c r="L555" s="40">
        <f>IF(D555 = D804,1,_xll.BDP(K555,$L$10))</f>
        <v>1</v>
      </c>
      <c r="M555" s="4">
        <f>IF(D555 = D804,1,_xll.BDP(K555,$M$10)*L555)</f>
        <v>0.87409999999999999</v>
      </c>
      <c r="N555" s="264">
        <f t="shared" si="259"/>
        <v>0</v>
      </c>
      <c r="O555" s="50">
        <f>N555 / AA740</f>
        <v>0</v>
      </c>
      <c r="P555" s="273">
        <f>N555 / AA804</f>
        <v>0</v>
      </c>
      <c r="Q555" s="7">
        <f t="shared" si="260"/>
        <v>0</v>
      </c>
      <c r="R555" s="10">
        <f>Q555 / AA740*100</f>
        <v>0</v>
      </c>
      <c r="S555" s="10">
        <f>Q555 / AA804*100</f>
        <v>0</v>
      </c>
      <c r="T555" s="286">
        <f t="shared" si="261"/>
        <v>0</v>
      </c>
      <c r="U555" s="125">
        <f t="shared" si="262"/>
        <v>0</v>
      </c>
      <c r="V555" s="30">
        <f t="shared" si="263"/>
        <v>0.01</v>
      </c>
      <c r="W555" s="40">
        <v>0</v>
      </c>
      <c r="X555" s="40">
        <v>1</v>
      </c>
      <c r="Y555" s="119">
        <f t="shared" si="264"/>
        <v>0</v>
      </c>
      <c r="Z555" s="119">
        <f t="shared" si="265"/>
        <v>0</v>
      </c>
      <c r="AA555" s="168"/>
      <c r="AB555" s="151">
        <f>_xll.BDH(C555,$AB$10,$D$1,$D$1)</f>
        <v>1325</v>
      </c>
      <c r="AC555" s="148">
        <f t="shared" si="266"/>
        <v>-15</v>
      </c>
      <c r="AD555" s="141">
        <f t="shared" si="267"/>
        <v>-1.1320754716981132</v>
      </c>
      <c r="AE555" s="136">
        <v>0</v>
      </c>
      <c r="AF555" s="138">
        <f>IF(D555 = D804,1,_xll.BDP(K555,$AF$10)*L555)</f>
        <v>0.87226000000000004</v>
      </c>
      <c r="AG555" s="160">
        <f>AC555*AE555*V555/AF555 / AI740</f>
        <v>0</v>
      </c>
      <c r="AH555" s="160">
        <f>AC555*AE555*V555/AF555 / AI804</f>
        <v>0</v>
      </c>
      <c r="AI555" s="171"/>
      <c r="AJ555" s="162"/>
      <c r="AK555" s="144"/>
    </row>
    <row r="556" spans="2:37" s="40" customFormat="1" ht="12" customHeight="1" x14ac:dyDescent="0.2">
      <c r="B556" s="45">
        <v>8131</v>
      </c>
      <c r="C556" s="116" t="s">
        <v>1255</v>
      </c>
      <c r="D556" s="40" t="str">
        <f>_xll.BDP(C556,$D$10)</f>
        <v>GBp</v>
      </c>
      <c r="E556" s="40" t="s">
        <v>1373</v>
      </c>
      <c r="F556" s="2">
        <f>_xll.BDP(C556,$F$10)</f>
        <v>1536</v>
      </c>
      <c r="G556" s="2">
        <f>_xll.BDP(C556,$G$10)</f>
        <v>1468.5</v>
      </c>
      <c r="H556" s="30">
        <f t="shared" si="257"/>
        <v>-67.5</v>
      </c>
      <c r="I556" s="20">
        <f t="shared" si="258"/>
        <v>-4.39453125</v>
      </c>
      <c r="J556" s="23">
        <v>0</v>
      </c>
      <c r="K556" s="45" t="str">
        <f>CONCATENATE(D804,D556, " Curncy")</f>
        <v>EURGBp Curncy</v>
      </c>
      <c r="L556" s="40">
        <f>IF(D556 = D804,1,_xll.BDP(K556,$L$10))</f>
        <v>1</v>
      </c>
      <c r="M556" s="4">
        <f>IF(D556 = D804,1,_xll.BDP(K556,$M$10)*L556)</f>
        <v>0.87409999999999999</v>
      </c>
      <c r="N556" s="264">
        <f t="shared" si="259"/>
        <v>0</v>
      </c>
      <c r="O556" s="50">
        <f>N556 / AA740</f>
        <v>0</v>
      </c>
      <c r="P556" s="273">
        <f>N556 / AA804</f>
        <v>0</v>
      </c>
      <c r="Q556" s="7">
        <f t="shared" si="260"/>
        <v>0</v>
      </c>
      <c r="R556" s="10">
        <f>Q556 / AA740*100</f>
        <v>0</v>
      </c>
      <c r="S556" s="10">
        <f>Q556 / AA804*100</f>
        <v>0</v>
      </c>
      <c r="T556" s="286">
        <f t="shared" si="261"/>
        <v>0</v>
      </c>
      <c r="U556" s="125">
        <f t="shared" si="262"/>
        <v>0</v>
      </c>
      <c r="V556" s="30">
        <f t="shared" si="263"/>
        <v>0.01</v>
      </c>
      <c r="W556" s="40">
        <v>0</v>
      </c>
      <c r="X556" s="40">
        <v>1</v>
      </c>
      <c r="Y556" s="119">
        <f t="shared" si="264"/>
        <v>0</v>
      </c>
      <c r="Z556" s="119">
        <f t="shared" si="265"/>
        <v>0</v>
      </c>
      <c r="AA556" s="168"/>
      <c r="AB556" s="151">
        <f>_xll.BDH(C556,$AB$10,$D$1,$D$1)</f>
        <v>1586.5</v>
      </c>
      <c r="AC556" s="148">
        <f t="shared" si="266"/>
        <v>-50.5</v>
      </c>
      <c r="AD556" s="141">
        <f t="shared" si="267"/>
        <v>-3.1831074692719827</v>
      </c>
      <c r="AE556" s="136">
        <v>0</v>
      </c>
      <c r="AF556" s="138">
        <f>IF(D556 = D804,1,_xll.BDP(K556,$AF$10)*L556)</f>
        <v>0.87226000000000004</v>
      </c>
      <c r="AG556" s="160">
        <f>AC556*AE556*V556/AF556 / AI740</f>
        <v>0</v>
      </c>
      <c r="AH556" s="160">
        <f>AC556*AE556*V556/AF556 / AI804</f>
        <v>0</v>
      </c>
      <c r="AI556" s="171"/>
      <c r="AJ556" s="162"/>
      <c r="AK556" s="144"/>
    </row>
    <row r="557" spans="2:37" s="40" customFormat="1" ht="12" customHeight="1" x14ac:dyDescent="0.2">
      <c r="B557" s="45">
        <v>22767</v>
      </c>
      <c r="C557" s="116" t="s">
        <v>1256</v>
      </c>
      <c r="D557" s="40" t="str">
        <f>_xll.BDP(C557,$D$10)</f>
        <v>GBp</v>
      </c>
      <c r="E557" s="40" t="s">
        <v>1374</v>
      </c>
      <c r="F557" s="2">
        <f>_xll.BDP(C557,$F$10)</f>
        <v>455</v>
      </c>
      <c r="G557" s="2">
        <f>_xll.BDP(C557,$G$10)</f>
        <v>451.4</v>
      </c>
      <c r="H557" s="30">
        <f t="shared" ref="H557:H584" si="268">IF(OR(G557="#N/A N/A",F557="#N/A N/A"),0,  G557 - F557)</f>
        <v>-3.6000000000000227</v>
      </c>
      <c r="I557" s="20">
        <f t="shared" ref="I557:I584" si="269">IF(OR(F557=0,F557="#N/A N/A"),0,H557 / F557*100)</f>
        <v>-0.79120879120879628</v>
      </c>
      <c r="J557" s="23">
        <v>0</v>
      </c>
      <c r="K557" s="45" t="str">
        <f>CONCATENATE(D804,D557, " Curncy")</f>
        <v>EURGBp Curncy</v>
      </c>
      <c r="L557" s="40">
        <f>IF(D557 = D804,1,_xll.BDP(K557,$L$10))</f>
        <v>1</v>
      </c>
      <c r="M557" s="4">
        <f>IF(D557 = D804,1,_xll.BDP(K557,$M$10)*L557)</f>
        <v>0.87409999999999999</v>
      </c>
      <c r="N557" s="264">
        <f t="shared" ref="N557:N584" si="270">H557*J557*V557/M557</f>
        <v>0</v>
      </c>
      <c r="O557" s="50">
        <f>N557 / AA740</f>
        <v>0</v>
      </c>
      <c r="P557" s="273">
        <f>N557 / AA804</f>
        <v>0</v>
      </c>
      <c r="Q557" s="7">
        <f t="shared" ref="Q557:Q584" si="271">G557*J557*V557/M557</f>
        <v>0</v>
      </c>
      <c r="R557" s="10">
        <f>Q557 / AA740*100</f>
        <v>0</v>
      </c>
      <c r="S557" s="10">
        <f>Q557 / AA804*100</f>
        <v>0</v>
      </c>
      <c r="T557" s="286">
        <f t="shared" ref="T557:T584" si="272">IF(R557&lt;0,R557,0)</f>
        <v>0</v>
      </c>
      <c r="U557" s="125">
        <f t="shared" ref="U557:U584" si="273">IF(R557&gt;0,R557,0)</f>
        <v>0</v>
      </c>
      <c r="V557" s="30">
        <f t="shared" ref="V557:V584" si="274">IF(EXACT(D557,UPPER(D557)),1,0.01)/X557</f>
        <v>0.01</v>
      </c>
      <c r="W557" s="40">
        <v>0</v>
      </c>
      <c r="X557" s="40">
        <v>1</v>
      </c>
      <c r="Y557" s="119">
        <f t="shared" ref="Y557:Y584" si="275">IF(AND(R557&lt;0,O557&gt;0),O557,0)</f>
        <v>0</v>
      </c>
      <c r="Z557" s="119">
        <f t="shared" ref="Z557:Z584" si="276">IF(AND(R557&gt;0,O557&gt;0),O557,0)</f>
        <v>0</v>
      </c>
      <c r="AA557" s="168"/>
      <c r="AB557" s="151">
        <f>_xll.BDH(C557,$AB$10,$D$1,$D$1)</f>
        <v>517.5</v>
      </c>
      <c r="AC557" s="148">
        <f t="shared" ref="AC557:AC584" si="277">IF(OR(F557="#N/A N/A",AB557="#N/A N/A"),0,  F557 - AB557)</f>
        <v>-62.5</v>
      </c>
      <c r="AD557" s="141">
        <f t="shared" ref="AD557:AD584" si="278">IF(OR(AB557=0,AB557="#N/A N/A"),0,AC557 / AB557*100)</f>
        <v>-12.077294685990339</v>
      </c>
      <c r="AE557" s="136">
        <v>0</v>
      </c>
      <c r="AF557" s="138">
        <f>IF(D557 = D804,1,_xll.BDP(K557,$AF$10)*L557)</f>
        <v>0.87226000000000004</v>
      </c>
      <c r="AG557" s="160">
        <f>AC557*AE557*V557/AF557 / AI740</f>
        <v>0</v>
      </c>
      <c r="AH557" s="160">
        <f>AC557*AE557*V557/AF557 / AI804</f>
        <v>0</v>
      </c>
      <c r="AI557" s="171"/>
      <c r="AJ557" s="162"/>
      <c r="AK557" s="144"/>
    </row>
    <row r="558" spans="2:37" s="40" customFormat="1" ht="12" customHeight="1" x14ac:dyDescent="0.2">
      <c r="B558" s="45">
        <v>3528</v>
      </c>
      <c r="C558" s="116" t="s">
        <v>1257</v>
      </c>
      <c r="D558" s="40" t="str">
        <f>_xll.BDP(C558,$D$10)</f>
        <v>GBp</v>
      </c>
      <c r="E558" s="40" t="s">
        <v>1375</v>
      </c>
      <c r="F558" s="2">
        <f>_xll.BDP(C558,$F$10)</f>
        <v>368.8</v>
      </c>
      <c r="G558" s="2">
        <f>_xll.BDP(C558,$G$10)</f>
        <v>371.9</v>
      </c>
      <c r="H558" s="30">
        <f t="shared" si="268"/>
        <v>3.0999999999999659</v>
      </c>
      <c r="I558" s="20">
        <f t="shared" si="269"/>
        <v>0.84056399132320125</v>
      </c>
      <c r="J558" s="23">
        <v>0</v>
      </c>
      <c r="K558" s="45" t="str">
        <f>CONCATENATE(D804,D558, " Curncy")</f>
        <v>EURGBp Curncy</v>
      </c>
      <c r="L558" s="40">
        <f>IF(D558 = D804,1,_xll.BDP(K558,$L$10))</f>
        <v>1</v>
      </c>
      <c r="M558" s="4">
        <f>IF(D558 = D804,1,_xll.BDP(K558,$M$10)*L558)</f>
        <v>0.87409999999999999</v>
      </c>
      <c r="N558" s="264">
        <f t="shared" si="270"/>
        <v>0</v>
      </c>
      <c r="O558" s="50">
        <f>N558 / AA740</f>
        <v>0</v>
      </c>
      <c r="P558" s="273">
        <f>N558 / AA804</f>
        <v>0</v>
      </c>
      <c r="Q558" s="7">
        <f t="shared" si="271"/>
        <v>0</v>
      </c>
      <c r="R558" s="10">
        <f>Q558 / AA740*100</f>
        <v>0</v>
      </c>
      <c r="S558" s="10">
        <f>Q558 / AA804*100</f>
        <v>0</v>
      </c>
      <c r="T558" s="286">
        <f t="shared" si="272"/>
        <v>0</v>
      </c>
      <c r="U558" s="125">
        <f t="shared" si="273"/>
        <v>0</v>
      </c>
      <c r="V558" s="30">
        <f t="shared" si="274"/>
        <v>0.01</v>
      </c>
      <c r="W558" s="40">
        <v>0</v>
      </c>
      <c r="X558" s="40">
        <v>1</v>
      </c>
      <c r="Y558" s="119">
        <f t="shared" si="275"/>
        <v>0</v>
      </c>
      <c r="Z558" s="119">
        <f t="shared" si="276"/>
        <v>0</v>
      </c>
      <c r="AA558" s="168"/>
      <c r="AB558" s="151">
        <f>_xll.BDH(C558,$AB$10,$D$1,$D$1)</f>
        <v>372</v>
      </c>
      <c r="AC558" s="148">
        <f t="shared" si="277"/>
        <v>-3.1999999999999886</v>
      </c>
      <c r="AD558" s="141">
        <f t="shared" si="278"/>
        <v>-0.86021505376343776</v>
      </c>
      <c r="AE558" s="136">
        <v>0</v>
      </c>
      <c r="AF558" s="138">
        <f>IF(D558 = D804,1,_xll.BDP(K558,$AF$10)*L558)</f>
        <v>0.87226000000000004</v>
      </c>
      <c r="AG558" s="160">
        <f>AC558*AE558*V558/AF558 / AI740</f>
        <v>0</v>
      </c>
      <c r="AH558" s="160">
        <f>AC558*AE558*V558/AF558 / AI804</f>
        <v>0</v>
      </c>
      <c r="AI558" s="171"/>
      <c r="AJ558" s="162"/>
      <c r="AK558" s="144"/>
    </row>
    <row r="559" spans="2:37" s="40" customFormat="1" ht="12" customHeight="1" x14ac:dyDescent="0.2">
      <c r="B559" s="45">
        <v>3430</v>
      </c>
      <c r="C559" s="116" t="s">
        <v>1258</v>
      </c>
      <c r="D559" s="40" t="str">
        <f>_xll.BDP(C559,$D$10)</f>
        <v>GBp</v>
      </c>
      <c r="E559" s="40" t="s">
        <v>1376</v>
      </c>
      <c r="F559" s="2">
        <f>_xll.BDP(C559,$F$10)</f>
        <v>1213</v>
      </c>
      <c r="G559" s="2">
        <f>_xll.BDP(C559,$G$10)</f>
        <v>1231.5</v>
      </c>
      <c r="H559" s="30">
        <f t="shared" si="268"/>
        <v>18.5</v>
      </c>
      <c r="I559" s="20">
        <f t="shared" si="269"/>
        <v>1.5251442704039573</v>
      </c>
      <c r="J559" s="23">
        <v>0</v>
      </c>
      <c r="K559" s="45" t="str">
        <f>CONCATENATE(D804,D559, " Curncy")</f>
        <v>EURGBp Curncy</v>
      </c>
      <c r="L559" s="40">
        <f>IF(D559 = D804,1,_xll.BDP(K559,$L$10))</f>
        <v>1</v>
      </c>
      <c r="M559" s="4">
        <f>IF(D559 = D804,1,_xll.BDP(K559,$M$10)*L559)</f>
        <v>0.87409999999999999</v>
      </c>
      <c r="N559" s="264">
        <f t="shared" si="270"/>
        <v>0</v>
      </c>
      <c r="O559" s="50">
        <f>N559 / AA740</f>
        <v>0</v>
      </c>
      <c r="P559" s="273">
        <f>N559 / AA804</f>
        <v>0</v>
      </c>
      <c r="Q559" s="7">
        <f t="shared" si="271"/>
        <v>0</v>
      </c>
      <c r="R559" s="10">
        <f>Q559 / AA740*100</f>
        <v>0</v>
      </c>
      <c r="S559" s="10">
        <f>Q559 / AA804*100</f>
        <v>0</v>
      </c>
      <c r="T559" s="286">
        <f t="shared" si="272"/>
        <v>0</v>
      </c>
      <c r="U559" s="125">
        <f t="shared" si="273"/>
        <v>0</v>
      </c>
      <c r="V559" s="30">
        <f t="shared" si="274"/>
        <v>0.01</v>
      </c>
      <c r="W559" s="40">
        <v>0</v>
      </c>
      <c r="X559" s="40">
        <v>1</v>
      </c>
      <c r="Y559" s="119">
        <f t="shared" si="275"/>
        <v>0</v>
      </c>
      <c r="Z559" s="119">
        <f t="shared" si="276"/>
        <v>0</v>
      </c>
      <c r="AA559" s="168"/>
      <c r="AB559" s="151">
        <f>_xll.BDH(C559,$AB$10,$D$1,$D$1)</f>
        <v>1247.5</v>
      </c>
      <c r="AC559" s="148">
        <f t="shared" si="277"/>
        <v>-34.5</v>
      </c>
      <c r="AD559" s="141">
        <f t="shared" si="278"/>
        <v>-2.7655310621242482</v>
      </c>
      <c r="AE559" s="136">
        <v>0</v>
      </c>
      <c r="AF559" s="138">
        <f>IF(D559 = D804,1,_xll.BDP(K559,$AF$10)*L559)</f>
        <v>0.87226000000000004</v>
      </c>
      <c r="AG559" s="160">
        <f>AC559*AE559*V559/AF559 / AI740</f>
        <v>0</v>
      </c>
      <c r="AH559" s="160">
        <f>AC559*AE559*V559/AF559 / AI804</f>
        <v>0</v>
      </c>
      <c r="AI559" s="171"/>
      <c r="AJ559" s="162"/>
      <c r="AK559" s="144"/>
    </row>
    <row r="560" spans="2:37" s="40" customFormat="1" ht="12" customHeight="1" x14ac:dyDescent="0.2">
      <c r="B560" s="45">
        <v>8603</v>
      </c>
      <c r="C560" s="116" t="s">
        <v>1259</v>
      </c>
      <c r="D560" s="40" t="str">
        <f>_xll.BDP(C560,$D$10)</f>
        <v>GBp</v>
      </c>
      <c r="E560" s="40" t="s">
        <v>1377</v>
      </c>
      <c r="F560" s="2">
        <f>_xll.BDP(C560,$F$10)</f>
        <v>1108.5</v>
      </c>
      <c r="G560" s="2">
        <f>_xll.BDP(C560,$G$10)</f>
        <v>1091.5</v>
      </c>
      <c r="H560" s="30">
        <f t="shared" si="268"/>
        <v>-17</v>
      </c>
      <c r="I560" s="20">
        <f t="shared" si="269"/>
        <v>-1.5336039693279206</v>
      </c>
      <c r="J560" s="23">
        <v>0</v>
      </c>
      <c r="K560" s="45" t="str">
        <f>CONCATENATE(D804,D560, " Curncy")</f>
        <v>EURGBp Curncy</v>
      </c>
      <c r="L560" s="40">
        <f>IF(D560 = D804,1,_xll.BDP(K560,$L$10))</f>
        <v>1</v>
      </c>
      <c r="M560" s="4">
        <f>IF(D560 = D804,1,_xll.BDP(K560,$M$10)*L560)</f>
        <v>0.87409999999999999</v>
      </c>
      <c r="N560" s="264">
        <f t="shared" si="270"/>
        <v>0</v>
      </c>
      <c r="O560" s="50">
        <f>N560 / AA740</f>
        <v>0</v>
      </c>
      <c r="P560" s="273">
        <f>N560 / AA804</f>
        <v>0</v>
      </c>
      <c r="Q560" s="7">
        <f t="shared" si="271"/>
        <v>0</v>
      </c>
      <c r="R560" s="10">
        <f>Q560 / AA740*100</f>
        <v>0</v>
      </c>
      <c r="S560" s="10">
        <f>Q560 / AA804*100</f>
        <v>0</v>
      </c>
      <c r="T560" s="286">
        <f t="shared" si="272"/>
        <v>0</v>
      </c>
      <c r="U560" s="125">
        <f t="shared" si="273"/>
        <v>0</v>
      </c>
      <c r="V560" s="30">
        <f t="shared" si="274"/>
        <v>0.01</v>
      </c>
      <c r="W560" s="40">
        <v>0</v>
      </c>
      <c r="X560" s="40">
        <v>1</v>
      </c>
      <c r="Y560" s="119">
        <f t="shared" si="275"/>
        <v>0</v>
      </c>
      <c r="Z560" s="119">
        <f t="shared" si="276"/>
        <v>0</v>
      </c>
      <c r="AA560" s="168"/>
      <c r="AB560" s="151">
        <f>_xll.BDH(C560,$AB$10,$D$1,$D$1)</f>
        <v>1155</v>
      </c>
      <c r="AC560" s="148">
        <f t="shared" si="277"/>
        <v>-46.5</v>
      </c>
      <c r="AD560" s="141">
        <f t="shared" si="278"/>
        <v>-4.0259740259740262</v>
      </c>
      <c r="AE560" s="136">
        <v>0</v>
      </c>
      <c r="AF560" s="138">
        <f>IF(D560 = D804,1,_xll.BDP(K560,$AF$10)*L560)</f>
        <v>0.87226000000000004</v>
      </c>
      <c r="AG560" s="160">
        <f>AC560*AE560*V560/AF560 / AI740</f>
        <v>0</v>
      </c>
      <c r="AH560" s="160">
        <f>AC560*AE560*V560/AF560 / AI804</f>
        <v>0</v>
      </c>
      <c r="AI560" s="171"/>
      <c r="AJ560" s="162"/>
      <c r="AK560" s="144"/>
    </row>
    <row r="561" spans="2:37" s="40" customFormat="1" ht="12" customHeight="1" x14ac:dyDescent="0.2">
      <c r="B561" s="45">
        <v>6291</v>
      </c>
      <c r="C561" s="116" t="s">
        <v>1260</v>
      </c>
      <c r="D561" s="40" t="str">
        <f>_xll.BDP(C561,$D$10)</f>
        <v>GBp</v>
      </c>
      <c r="E561" s="40" t="s">
        <v>1378</v>
      </c>
      <c r="F561" s="2">
        <f>_xll.BDP(C561,$F$10)</f>
        <v>132.30000000000001</v>
      </c>
      <c r="G561" s="2">
        <f>_xll.BDP(C561,$G$10)</f>
        <v>133.5</v>
      </c>
      <c r="H561" s="30">
        <f t="shared" si="268"/>
        <v>1.1999999999999886</v>
      </c>
      <c r="I561" s="20">
        <f t="shared" si="269"/>
        <v>0.90702947845804127</v>
      </c>
      <c r="J561" s="23">
        <v>0</v>
      </c>
      <c r="K561" s="45" t="str">
        <f>CONCATENATE(D804,D561, " Curncy")</f>
        <v>EURGBp Curncy</v>
      </c>
      <c r="L561" s="40">
        <f>IF(D561 = D804,1,_xll.BDP(K561,$L$10))</f>
        <v>1</v>
      </c>
      <c r="M561" s="4">
        <f>IF(D561 = D804,1,_xll.BDP(K561,$M$10)*L561)</f>
        <v>0.87409999999999999</v>
      </c>
      <c r="N561" s="264">
        <f t="shared" si="270"/>
        <v>0</v>
      </c>
      <c r="O561" s="50">
        <f>N561 / AA740</f>
        <v>0</v>
      </c>
      <c r="P561" s="273">
        <f>N561 / AA804</f>
        <v>0</v>
      </c>
      <c r="Q561" s="7">
        <f t="shared" si="271"/>
        <v>0</v>
      </c>
      <c r="R561" s="10">
        <f>Q561 / AA740*100</f>
        <v>0</v>
      </c>
      <c r="S561" s="10">
        <f>Q561 / AA804*100</f>
        <v>0</v>
      </c>
      <c r="T561" s="286">
        <f t="shared" si="272"/>
        <v>0</v>
      </c>
      <c r="U561" s="125">
        <f t="shared" si="273"/>
        <v>0</v>
      </c>
      <c r="V561" s="30">
        <f t="shared" si="274"/>
        <v>0.01</v>
      </c>
      <c r="W561" s="40">
        <v>0</v>
      </c>
      <c r="X561" s="40">
        <v>1</v>
      </c>
      <c r="Y561" s="119">
        <f t="shared" si="275"/>
        <v>0</v>
      </c>
      <c r="Z561" s="119">
        <f t="shared" si="276"/>
        <v>0</v>
      </c>
      <c r="AA561" s="168"/>
      <c r="AB561" s="151">
        <f>_xll.BDH(C561,$AB$10,$D$1,$D$1)</f>
        <v>141.6</v>
      </c>
      <c r="AC561" s="148">
        <f t="shared" si="277"/>
        <v>-9.2999999999999829</v>
      </c>
      <c r="AD561" s="141">
        <f t="shared" si="278"/>
        <v>-6.5677966101694798</v>
      </c>
      <c r="AE561" s="136">
        <v>0</v>
      </c>
      <c r="AF561" s="138">
        <f>IF(D561 = D804,1,_xll.BDP(K561,$AF$10)*L561)</f>
        <v>0.87226000000000004</v>
      </c>
      <c r="AG561" s="160">
        <f>AC561*AE561*V561/AF561 / AI740</f>
        <v>0</v>
      </c>
      <c r="AH561" s="160">
        <f>AC561*AE561*V561/AF561 / AI804</f>
        <v>0</v>
      </c>
      <c r="AI561" s="171"/>
      <c r="AJ561" s="162"/>
      <c r="AK561" s="144"/>
    </row>
    <row r="562" spans="2:37" s="40" customFormat="1" ht="12" customHeight="1" x14ac:dyDescent="0.2">
      <c r="B562" s="45">
        <v>6032</v>
      </c>
      <c r="C562" s="116" t="s">
        <v>1261</v>
      </c>
      <c r="D562" s="40" t="str">
        <f>_xll.BDP(C562,$D$10)</f>
        <v>GBp</v>
      </c>
      <c r="E562" s="40" t="s">
        <v>1379</v>
      </c>
      <c r="F562" s="2">
        <f>_xll.BDP(C562,$F$10)</f>
        <v>727.1</v>
      </c>
      <c r="G562" s="2">
        <f>_xll.BDP(C562,$G$10)</f>
        <v>713.5</v>
      </c>
      <c r="H562" s="30">
        <f t="shared" si="268"/>
        <v>-13.600000000000023</v>
      </c>
      <c r="I562" s="20">
        <f t="shared" si="269"/>
        <v>-1.870444230504748</v>
      </c>
      <c r="J562" s="23">
        <v>0</v>
      </c>
      <c r="K562" s="45" t="str">
        <f>CONCATENATE(D804,D562, " Curncy")</f>
        <v>EURGBp Curncy</v>
      </c>
      <c r="L562" s="40">
        <f>IF(D562 = D804,1,_xll.BDP(K562,$L$10))</f>
        <v>1</v>
      </c>
      <c r="M562" s="4">
        <f>IF(D562 = D804,1,_xll.BDP(K562,$M$10)*L562)</f>
        <v>0.87409999999999999</v>
      </c>
      <c r="N562" s="264">
        <f t="shared" si="270"/>
        <v>0</v>
      </c>
      <c r="O562" s="50">
        <f>N562 / AA740</f>
        <v>0</v>
      </c>
      <c r="P562" s="273">
        <f>N562 / AA804</f>
        <v>0</v>
      </c>
      <c r="Q562" s="7">
        <f t="shared" si="271"/>
        <v>0</v>
      </c>
      <c r="R562" s="10">
        <f>Q562 / AA740*100</f>
        <v>0</v>
      </c>
      <c r="S562" s="10">
        <f>Q562 / AA804*100</f>
        <v>0</v>
      </c>
      <c r="T562" s="286">
        <f t="shared" si="272"/>
        <v>0</v>
      </c>
      <c r="U562" s="125">
        <f t="shared" si="273"/>
        <v>0</v>
      </c>
      <c r="V562" s="30">
        <f t="shared" si="274"/>
        <v>0.01</v>
      </c>
      <c r="W562" s="40">
        <v>0</v>
      </c>
      <c r="X562" s="40">
        <v>1</v>
      </c>
      <c r="Y562" s="119">
        <f t="shared" si="275"/>
        <v>0</v>
      </c>
      <c r="Z562" s="119">
        <f t="shared" si="276"/>
        <v>0</v>
      </c>
      <c r="AA562" s="168"/>
      <c r="AB562" s="151">
        <f>_xll.BDH(C562,$AB$10,$D$1,$D$1)</f>
        <v>778.2</v>
      </c>
      <c r="AC562" s="148">
        <f t="shared" si="277"/>
        <v>-51.100000000000023</v>
      </c>
      <c r="AD562" s="141">
        <f t="shared" si="278"/>
        <v>-6.5664353636597301</v>
      </c>
      <c r="AE562" s="136">
        <v>0</v>
      </c>
      <c r="AF562" s="138">
        <f>IF(D562 = D804,1,_xll.BDP(K562,$AF$10)*L562)</f>
        <v>0.87226000000000004</v>
      </c>
      <c r="AG562" s="160">
        <f>AC562*AE562*V562/AF562 / AI740</f>
        <v>0</v>
      </c>
      <c r="AH562" s="160">
        <f>AC562*AE562*V562/AF562 / AI804</f>
        <v>0</v>
      </c>
      <c r="AI562" s="171"/>
      <c r="AJ562" s="162"/>
      <c r="AK562" s="144"/>
    </row>
    <row r="563" spans="2:37" s="40" customFormat="1" ht="12" customHeight="1" x14ac:dyDescent="0.2">
      <c r="B563" s="45">
        <v>8399</v>
      </c>
      <c r="C563" s="116" t="s">
        <v>1262</v>
      </c>
      <c r="D563" s="40" t="str">
        <f>_xll.BDP(C563,$D$10)</f>
        <v>GBp</v>
      </c>
      <c r="E563" s="40" t="s">
        <v>1380</v>
      </c>
      <c r="F563" s="2">
        <f>_xll.BDP(C563,$F$10)</f>
        <v>314</v>
      </c>
      <c r="G563" s="2">
        <f>_xll.BDP(C563,$G$10)</f>
        <v>310</v>
      </c>
      <c r="H563" s="30">
        <f t="shared" si="268"/>
        <v>-4</v>
      </c>
      <c r="I563" s="20">
        <f t="shared" si="269"/>
        <v>-1.2738853503184715</v>
      </c>
      <c r="J563" s="23">
        <v>0</v>
      </c>
      <c r="K563" s="45" t="str">
        <f>CONCATENATE(D804,D563, " Curncy")</f>
        <v>EURGBp Curncy</v>
      </c>
      <c r="L563" s="40">
        <f>IF(D563 = D804,1,_xll.BDP(K563,$L$10))</f>
        <v>1</v>
      </c>
      <c r="M563" s="4">
        <f>IF(D563 = D804,1,_xll.BDP(K563,$M$10)*L563)</f>
        <v>0.87409999999999999</v>
      </c>
      <c r="N563" s="264">
        <f t="shared" si="270"/>
        <v>0</v>
      </c>
      <c r="O563" s="50">
        <f>N563 / AA740</f>
        <v>0</v>
      </c>
      <c r="P563" s="273">
        <f>N563 / AA804</f>
        <v>0</v>
      </c>
      <c r="Q563" s="7">
        <f t="shared" si="271"/>
        <v>0</v>
      </c>
      <c r="R563" s="10">
        <f>Q563 / AA740*100</f>
        <v>0</v>
      </c>
      <c r="S563" s="10">
        <f>Q563 / AA804*100</f>
        <v>0</v>
      </c>
      <c r="T563" s="286">
        <f t="shared" si="272"/>
        <v>0</v>
      </c>
      <c r="U563" s="125">
        <f t="shared" si="273"/>
        <v>0</v>
      </c>
      <c r="V563" s="30">
        <f t="shared" si="274"/>
        <v>0.01</v>
      </c>
      <c r="W563" s="40">
        <v>0</v>
      </c>
      <c r="X563" s="40">
        <v>1</v>
      </c>
      <c r="Y563" s="119">
        <f t="shared" si="275"/>
        <v>0</v>
      </c>
      <c r="Z563" s="119">
        <f t="shared" si="276"/>
        <v>0</v>
      </c>
      <c r="AA563" s="168"/>
      <c r="AB563" s="151">
        <f>_xll.BDH(C563,$AB$10,$D$1,$D$1)</f>
        <v>350</v>
      </c>
      <c r="AC563" s="148">
        <f t="shared" si="277"/>
        <v>-36</v>
      </c>
      <c r="AD563" s="141">
        <f t="shared" si="278"/>
        <v>-10.285714285714285</v>
      </c>
      <c r="AE563" s="136">
        <v>0</v>
      </c>
      <c r="AF563" s="138">
        <f>IF(D563 = D804,1,_xll.BDP(K563,$AF$10)*L563)</f>
        <v>0.87226000000000004</v>
      </c>
      <c r="AG563" s="160">
        <f>AC563*AE563*V563/AF563 / AI740</f>
        <v>0</v>
      </c>
      <c r="AH563" s="160">
        <f>AC563*AE563*V563/AF563 / AI804</f>
        <v>0</v>
      </c>
      <c r="AI563" s="171"/>
      <c r="AJ563" s="162"/>
      <c r="AK563" s="144"/>
    </row>
    <row r="564" spans="2:37" s="40" customFormat="1" x14ac:dyDescent="0.2">
      <c r="B564" s="45">
        <v>1177</v>
      </c>
      <c r="C564" s="116" t="s">
        <v>85</v>
      </c>
      <c r="D564" s="40" t="str">
        <f>_xll.BDP(C564,$D$10)</f>
        <v>GBp</v>
      </c>
      <c r="E564" s="40" t="s">
        <v>391</v>
      </c>
      <c r="F564" s="2">
        <f>_xll.BDP(C564,$F$10)</f>
        <v>18.25</v>
      </c>
      <c r="G564" s="2">
        <f>_xll.BDP(C564,$G$10)</f>
        <v>18.25</v>
      </c>
      <c r="H564" s="30">
        <f t="shared" si="268"/>
        <v>0</v>
      </c>
      <c r="I564" s="20">
        <f t="shared" si="269"/>
        <v>0</v>
      </c>
      <c r="J564" s="23">
        <v>1642221</v>
      </c>
      <c r="K564" s="45" t="str">
        <f>CONCATENATE(D804,D564, " Curncy")</f>
        <v>EURGBp Curncy</v>
      </c>
      <c r="L564" s="40">
        <f>IF(D564 = D804,1,_xll.BDP(K564,$L$10))</f>
        <v>1</v>
      </c>
      <c r="M564" s="4">
        <f>IF(D564 = D804,1,_xll.BDP(K564,$M$10)*L564)</f>
        <v>0.87409999999999999</v>
      </c>
      <c r="N564" s="264">
        <f t="shared" si="270"/>
        <v>0</v>
      </c>
      <c r="O564" s="50">
        <f>N564 / AA740</f>
        <v>0</v>
      </c>
      <c r="P564" s="273">
        <f>N564 / AA804</f>
        <v>0</v>
      </c>
      <c r="Q564" s="7">
        <f t="shared" si="271"/>
        <v>342873.04942226293</v>
      </c>
      <c r="R564" s="10">
        <f>Q564 / AA740*100</f>
        <v>0.2214165180281579</v>
      </c>
      <c r="S564" s="10">
        <f>Q564 / AA804*100</f>
        <v>0.20376506016370016</v>
      </c>
      <c r="T564" s="286">
        <f t="shared" si="272"/>
        <v>0</v>
      </c>
      <c r="U564" s="125">
        <f t="shared" si="273"/>
        <v>0.2214165180281579</v>
      </c>
      <c r="V564" s="30">
        <f t="shared" si="274"/>
        <v>0.01</v>
      </c>
      <c r="W564" s="40">
        <v>0</v>
      </c>
      <c r="X564" s="40">
        <v>1</v>
      </c>
      <c r="Y564" s="119">
        <f t="shared" si="275"/>
        <v>0</v>
      </c>
      <c r="Z564" s="119">
        <f t="shared" si="276"/>
        <v>0</v>
      </c>
      <c r="AA564" s="168"/>
      <c r="AB564" s="151">
        <f>_xll.BDH(C564,$AB$10,$D$1,$D$1)</f>
        <v>17.75</v>
      </c>
      <c r="AC564" s="148">
        <f t="shared" si="277"/>
        <v>0.5</v>
      </c>
      <c r="AD564" s="141">
        <f t="shared" si="278"/>
        <v>2.8169014084507045</v>
      </c>
      <c r="AE564" s="136">
        <v>1642221</v>
      </c>
      <c r="AF564" s="138">
        <f>IF(D564 = D804,1,_xll.BDP(K564,$AF$10)*L564)</f>
        <v>0.87226000000000004</v>
      </c>
      <c r="AG564" s="160">
        <f>AC564*AE564*V564/AF564 / AI740</f>
        <v>6.0938960485402128E-5</v>
      </c>
      <c r="AH564" s="160">
        <f>AC564*AE564*V564/AF564 / AI804</f>
        <v>5.6062009108175165E-5</v>
      </c>
      <c r="AI564" s="171"/>
      <c r="AJ564" s="162"/>
      <c r="AK564" s="144"/>
    </row>
    <row r="565" spans="2:37" s="40" customFormat="1" x14ac:dyDescent="0.2">
      <c r="B565" s="45">
        <v>6508</v>
      </c>
      <c r="C565" s="116" t="s">
        <v>84</v>
      </c>
      <c r="D565" s="40" t="str">
        <f>_xll.BDP(C565,$D$10)</f>
        <v>GBp</v>
      </c>
      <c r="E565" s="40" t="s">
        <v>514</v>
      </c>
      <c r="F565" s="2">
        <f>_xll.BDP(C565,$F$10)</f>
        <v>108.8</v>
      </c>
      <c r="G565" s="2">
        <f>_xll.BDP(C565,$G$10)</f>
        <v>115.1</v>
      </c>
      <c r="H565" s="30">
        <f t="shared" si="268"/>
        <v>6.2999999999999972</v>
      </c>
      <c r="I565" s="20">
        <f t="shared" si="269"/>
        <v>5.7904411764705861</v>
      </c>
      <c r="J565" s="23">
        <v>-1634000</v>
      </c>
      <c r="K565" s="45" t="str">
        <f>CONCATENATE(D804,D565, " Curncy")</f>
        <v>EURGBp Curncy</v>
      </c>
      <c r="L565" s="40">
        <f>IF(D565 = D804,1,_xll.BDP(K565,$L$10))</f>
        <v>1</v>
      </c>
      <c r="M565" s="4">
        <f>IF(D565 = D804,1,_xll.BDP(K565,$M$10)*L565)</f>
        <v>0.87409999999999999</v>
      </c>
      <c r="N565" s="264">
        <f t="shared" si="270"/>
        <v>-117769.13396636538</v>
      </c>
      <c r="O565" s="50">
        <f>N565 / AA740</f>
        <v>-7.6051563743379912E-4</v>
      </c>
      <c r="P565" s="273">
        <f>N565 / AA804</f>
        <v>-6.9988687383036857E-4</v>
      </c>
      <c r="Q565" s="7">
        <f t="shared" si="271"/>
        <v>-2151623.3840521681</v>
      </c>
      <c r="R565" s="10">
        <f>Q565 / AA740*100</f>
        <v>-1.3894499979147668</v>
      </c>
      <c r="S565" s="10">
        <f>Q565 / AA804*100</f>
        <v>-1.278682209172626</v>
      </c>
      <c r="T565" s="286">
        <f t="shared" si="272"/>
        <v>-1.3894499979147668</v>
      </c>
      <c r="U565" s="125">
        <f t="shared" si="273"/>
        <v>0</v>
      </c>
      <c r="V565" s="30">
        <f t="shared" si="274"/>
        <v>0.01</v>
      </c>
      <c r="W565" s="40">
        <v>0</v>
      </c>
      <c r="X565" s="40">
        <v>1</v>
      </c>
      <c r="Y565" s="119">
        <f t="shared" si="275"/>
        <v>0</v>
      </c>
      <c r="Z565" s="119">
        <f t="shared" si="276"/>
        <v>0</v>
      </c>
      <c r="AA565" s="168"/>
      <c r="AB565" s="151">
        <f>_xll.BDH(C565,$AB$10,$D$1,$D$1)</f>
        <v>110.8</v>
      </c>
      <c r="AC565" s="148">
        <f t="shared" si="277"/>
        <v>-2</v>
      </c>
      <c r="AD565" s="141">
        <f t="shared" si="278"/>
        <v>-1.8050541516245486</v>
      </c>
      <c r="AE565" s="136">
        <v>-1634000</v>
      </c>
      <c r="AF565" s="138">
        <f>IF(D565 = D804,1,_xll.BDP(K565,$AF$10)*L565)</f>
        <v>0.87226000000000004</v>
      </c>
      <c r="AG565" s="160">
        <f>AC565*AE565*V565/AF565 / AI740</f>
        <v>2.4253559401115216E-4</v>
      </c>
      <c r="AH565" s="160">
        <f>AC565*AE565*V565/AF565 / AI804</f>
        <v>2.2312544507166384E-4</v>
      </c>
      <c r="AI565" s="171"/>
      <c r="AJ565" s="162"/>
      <c r="AK565" s="144"/>
    </row>
    <row r="566" spans="2:37" s="40" customFormat="1" ht="12" customHeight="1" x14ac:dyDescent="0.2">
      <c r="B566" s="45">
        <v>3747</v>
      </c>
      <c r="C566" s="116" t="s">
        <v>1263</v>
      </c>
      <c r="D566" s="40" t="str">
        <f>_xll.BDP(C566,$D$10)</f>
        <v>GBp</v>
      </c>
      <c r="E566" s="40" t="s">
        <v>1381</v>
      </c>
      <c r="F566" s="2">
        <f>_xll.BDP(C566,$F$10)</f>
        <v>202.6</v>
      </c>
      <c r="G566" s="2">
        <f>_xll.BDP(C566,$G$10)</f>
        <v>202.9</v>
      </c>
      <c r="H566" s="30">
        <f t="shared" si="268"/>
        <v>0.30000000000001137</v>
      </c>
      <c r="I566" s="20">
        <f t="shared" si="269"/>
        <v>0.14807502467917641</v>
      </c>
      <c r="J566" s="23">
        <v>0</v>
      </c>
      <c r="K566" s="45" t="str">
        <f>CONCATENATE(D804,D566, " Curncy")</f>
        <v>EURGBp Curncy</v>
      </c>
      <c r="L566" s="40">
        <f>IF(D566 = D804,1,_xll.BDP(K566,$L$10))</f>
        <v>1</v>
      </c>
      <c r="M566" s="4">
        <f>IF(D566 = D804,1,_xll.BDP(K566,$M$10)*L566)</f>
        <v>0.87409999999999999</v>
      </c>
      <c r="N566" s="264">
        <f t="shared" si="270"/>
        <v>0</v>
      </c>
      <c r="O566" s="50">
        <f>N566 / AA740</f>
        <v>0</v>
      </c>
      <c r="P566" s="273">
        <f>N566 / AA804</f>
        <v>0</v>
      </c>
      <c r="Q566" s="7">
        <f t="shared" si="271"/>
        <v>0</v>
      </c>
      <c r="R566" s="10">
        <f>Q566 / AA740*100</f>
        <v>0</v>
      </c>
      <c r="S566" s="10">
        <f>Q566 / AA804*100</f>
        <v>0</v>
      </c>
      <c r="T566" s="286">
        <f t="shared" si="272"/>
        <v>0</v>
      </c>
      <c r="U566" s="125">
        <f t="shared" si="273"/>
        <v>0</v>
      </c>
      <c r="V566" s="30">
        <f t="shared" si="274"/>
        <v>0.01</v>
      </c>
      <c r="W566" s="40">
        <v>0</v>
      </c>
      <c r="X566" s="40">
        <v>1</v>
      </c>
      <c r="Y566" s="119">
        <f t="shared" si="275"/>
        <v>0</v>
      </c>
      <c r="Z566" s="119">
        <f t="shared" si="276"/>
        <v>0</v>
      </c>
      <c r="AA566" s="168"/>
      <c r="AB566" s="151">
        <f>_xll.BDH(C566,$AB$10,$D$1,$D$1)</f>
        <v>209.9</v>
      </c>
      <c r="AC566" s="148">
        <f t="shared" si="277"/>
        <v>-7.3000000000000114</v>
      </c>
      <c r="AD566" s="141">
        <f t="shared" si="278"/>
        <v>-3.4778465936160128</v>
      </c>
      <c r="AE566" s="136">
        <v>0</v>
      </c>
      <c r="AF566" s="138">
        <f>IF(D566 = D804,1,_xll.BDP(K566,$AF$10)*L566)</f>
        <v>0.87226000000000004</v>
      </c>
      <c r="AG566" s="160">
        <f>AC566*AE566*V566/AF566 / AI740</f>
        <v>0</v>
      </c>
      <c r="AH566" s="160">
        <f>AC566*AE566*V566/AF566 / AI804</f>
        <v>0</v>
      </c>
      <c r="AI566" s="171"/>
      <c r="AJ566" s="162"/>
      <c r="AK566" s="144"/>
    </row>
    <row r="567" spans="2:37" s="40" customFormat="1" ht="12" customHeight="1" x14ac:dyDescent="0.2">
      <c r="B567" s="45">
        <v>7244</v>
      </c>
      <c r="C567" s="116" t="s">
        <v>1247</v>
      </c>
      <c r="D567" s="40" t="str">
        <f>_xll.BDP(C567,$D$10)</f>
        <v>GBp</v>
      </c>
      <c r="E567" s="40" t="s">
        <v>1365</v>
      </c>
      <c r="F567" s="2">
        <f>_xll.BDP(C567,$F$10)</f>
        <v>649.6</v>
      </c>
      <c r="G567" s="2">
        <f>_xll.BDP(C567,$G$10)</f>
        <v>646</v>
      </c>
      <c r="H567" s="30">
        <f t="shared" si="268"/>
        <v>-3.6000000000000227</v>
      </c>
      <c r="I567" s="20">
        <f t="shared" si="269"/>
        <v>-0.55418719211823009</v>
      </c>
      <c r="J567" s="23">
        <v>0</v>
      </c>
      <c r="K567" s="45" t="str">
        <f>CONCATENATE(D804,D567, " Curncy")</f>
        <v>EURGBp Curncy</v>
      </c>
      <c r="L567" s="40">
        <f>IF(D567 = D804,1,_xll.BDP(K567,$L$10))</f>
        <v>1</v>
      </c>
      <c r="M567" s="4">
        <f>IF(D567 = D804,1,_xll.BDP(K567,$M$10)*L567)</f>
        <v>0.87409999999999999</v>
      </c>
      <c r="N567" s="264">
        <f t="shared" si="270"/>
        <v>0</v>
      </c>
      <c r="O567" s="50">
        <f>N567 / AA740</f>
        <v>0</v>
      </c>
      <c r="P567" s="273">
        <f>N567 / AA804</f>
        <v>0</v>
      </c>
      <c r="Q567" s="7">
        <f t="shared" si="271"/>
        <v>0</v>
      </c>
      <c r="R567" s="10">
        <f>Q567 / AA740*100</f>
        <v>0</v>
      </c>
      <c r="S567" s="10">
        <f>Q567 / AA804*100</f>
        <v>0</v>
      </c>
      <c r="T567" s="286">
        <f t="shared" si="272"/>
        <v>0</v>
      </c>
      <c r="U567" s="125">
        <f t="shared" si="273"/>
        <v>0</v>
      </c>
      <c r="V567" s="30">
        <f t="shared" si="274"/>
        <v>0.01</v>
      </c>
      <c r="W567" s="40">
        <v>0</v>
      </c>
      <c r="X567" s="40">
        <v>1</v>
      </c>
      <c r="Y567" s="119">
        <f t="shared" si="275"/>
        <v>0</v>
      </c>
      <c r="Z567" s="119">
        <f t="shared" si="276"/>
        <v>0</v>
      </c>
      <c r="AA567" s="168"/>
      <c r="AB567" s="151">
        <f>_xll.BDH(C567,$AB$10,$D$1,$D$1)</f>
        <v>696.2</v>
      </c>
      <c r="AC567" s="148">
        <f t="shared" si="277"/>
        <v>-46.600000000000023</v>
      </c>
      <c r="AD567" s="141">
        <f t="shared" si="278"/>
        <v>-6.6934788853777683</v>
      </c>
      <c r="AE567" s="136">
        <v>0</v>
      </c>
      <c r="AF567" s="138">
        <f>IF(D567 = D804,1,_xll.BDP(K567,$AF$10)*L567)</f>
        <v>0.87226000000000004</v>
      </c>
      <c r="AG567" s="160">
        <f>AC567*AE567*V567/AF567 / AI740</f>
        <v>0</v>
      </c>
      <c r="AH567" s="160">
        <f>AC567*AE567*V567/AF567 / AI804</f>
        <v>0</v>
      </c>
      <c r="AI567" s="171"/>
      <c r="AJ567" s="162"/>
      <c r="AK567" s="144"/>
    </row>
    <row r="568" spans="2:37" s="40" customFormat="1" ht="12" customHeight="1" x14ac:dyDescent="0.2">
      <c r="B568" s="45">
        <v>3426</v>
      </c>
      <c r="C568" s="116" t="s">
        <v>1271</v>
      </c>
      <c r="D568" s="40" t="str">
        <f>_xll.BDP(C568,$D$10)</f>
        <v>GBp</v>
      </c>
      <c r="E568" s="40" t="s">
        <v>1389</v>
      </c>
      <c r="F568" s="2">
        <f>_xll.BDP(C568,$F$10)</f>
        <v>1971.5</v>
      </c>
      <c r="G568" s="2">
        <f>_xll.BDP(C568,$G$10)</f>
        <v>1945.5</v>
      </c>
      <c r="H568" s="30">
        <f t="shared" si="268"/>
        <v>-26</v>
      </c>
      <c r="I568" s="20">
        <f t="shared" si="269"/>
        <v>-1.3187927973624143</v>
      </c>
      <c r="J568" s="23">
        <v>0</v>
      </c>
      <c r="K568" s="45" t="str">
        <f>CONCATENATE(D804,D568, " Curncy")</f>
        <v>EURGBp Curncy</v>
      </c>
      <c r="L568" s="40">
        <f>IF(D568 = D804,1,_xll.BDP(K568,$L$10))</f>
        <v>1</v>
      </c>
      <c r="M568" s="4">
        <f>IF(D568 = D804,1,_xll.BDP(K568,$M$10)*L568)</f>
        <v>0.87409999999999999</v>
      </c>
      <c r="N568" s="264">
        <f t="shared" si="270"/>
        <v>0</v>
      </c>
      <c r="O568" s="50">
        <f>N568 / AA740</f>
        <v>0</v>
      </c>
      <c r="P568" s="273">
        <f>N568 / AA804</f>
        <v>0</v>
      </c>
      <c r="Q568" s="7">
        <f t="shared" si="271"/>
        <v>0</v>
      </c>
      <c r="R568" s="10">
        <f>Q568 / AA740*100</f>
        <v>0</v>
      </c>
      <c r="S568" s="10">
        <f>Q568 / AA804*100</f>
        <v>0</v>
      </c>
      <c r="T568" s="286">
        <f t="shared" si="272"/>
        <v>0</v>
      </c>
      <c r="U568" s="125">
        <f t="shared" si="273"/>
        <v>0</v>
      </c>
      <c r="V568" s="30">
        <f t="shared" si="274"/>
        <v>0.01</v>
      </c>
      <c r="W568" s="40">
        <v>0</v>
      </c>
      <c r="X568" s="40">
        <v>1</v>
      </c>
      <c r="Y568" s="119">
        <f t="shared" si="275"/>
        <v>0</v>
      </c>
      <c r="Z568" s="119">
        <f t="shared" si="276"/>
        <v>0</v>
      </c>
      <c r="AA568" s="168"/>
      <c r="AB568" s="151">
        <f>_xll.BDH(C568,$AB$10,$D$1,$D$1)</f>
        <v>1960</v>
      </c>
      <c r="AC568" s="148">
        <f t="shared" si="277"/>
        <v>11.5</v>
      </c>
      <c r="AD568" s="141">
        <f t="shared" si="278"/>
        <v>0.58673469387755106</v>
      </c>
      <c r="AE568" s="136">
        <v>0</v>
      </c>
      <c r="AF568" s="138">
        <f>IF(D568 = D804,1,_xll.BDP(K568,$AF$10)*L568)</f>
        <v>0.87226000000000004</v>
      </c>
      <c r="AG568" s="160">
        <f>AC568*AE568*V568/AF568 / AI740</f>
        <v>0</v>
      </c>
      <c r="AH568" s="160">
        <f>AC568*AE568*V568/AF568 / AI804</f>
        <v>0</v>
      </c>
      <c r="AI568" s="171"/>
      <c r="AJ568" s="162"/>
      <c r="AK568" s="144"/>
    </row>
    <row r="569" spans="2:37" s="40" customFormat="1" ht="12" customHeight="1" x14ac:dyDescent="0.2">
      <c r="B569" s="45">
        <v>6358</v>
      </c>
      <c r="C569" s="116" t="s">
        <v>1264</v>
      </c>
      <c r="D569" s="40" t="str">
        <f>_xll.BDP(C569,$D$10)</f>
        <v>GBp</v>
      </c>
      <c r="E569" s="40" t="s">
        <v>1382</v>
      </c>
      <c r="F569" s="2">
        <f>_xll.BDP(C569,$F$10)</f>
        <v>119</v>
      </c>
      <c r="G569" s="2">
        <f>_xll.BDP(C569,$G$10)</f>
        <v>118.3</v>
      </c>
      <c r="H569" s="30">
        <f t="shared" si="268"/>
        <v>-0.70000000000000284</v>
      </c>
      <c r="I569" s="20">
        <f t="shared" si="269"/>
        <v>-0.58823529411764952</v>
      </c>
      <c r="J569" s="23">
        <v>0</v>
      </c>
      <c r="K569" s="45" t="str">
        <f>CONCATENATE(D804,D569, " Curncy")</f>
        <v>EURGBp Curncy</v>
      </c>
      <c r="L569" s="40">
        <f>IF(D569 = D804,1,_xll.BDP(K569,$L$10))</f>
        <v>1</v>
      </c>
      <c r="M569" s="4">
        <f>IF(D569 = D804,1,_xll.BDP(K569,$M$10)*L569)</f>
        <v>0.87409999999999999</v>
      </c>
      <c r="N569" s="264">
        <f t="shared" si="270"/>
        <v>0</v>
      </c>
      <c r="O569" s="50">
        <f>N569 / AA740</f>
        <v>0</v>
      </c>
      <c r="P569" s="273">
        <f>N569 / AA804</f>
        <v>0</v>
      </c>
      <c r="Q569" s="7">
        <f t="shared" si="271"/>
        <v>0</v>
      </c>
      <c r="R569" s="10">
        <f>Q569 / AA740*100</f>
        <v>0</v>
      </c>
      <c r="S569" s="10">
        <f>Q569 / AA804*100</f>
        <v>0</v>
      </c>
      <c r="T569" s="286">
        <f t="shared" si="272"/>
        <v>0</v>
      </c>
      <c r="U569" s="125">
        <f t="shared" si="273"/>
        <v>0</v>
      </c>
      <c r="V569" s="30">
        <f t="shared" si="274"/>
        <v>0.01</v>
      </c>
      <c r="W569" s="40">
        <v>0</v>
      </c>
      <c r="X569" s="40">
        <v>1</v>
      </c>
      <c r="Y569" s="119">
        <f t="shared" si="275"/>
        <v>0</v>
      </c>
      <c r="Z569" s="119">
        <f t="shared" si="276"/>
        <v>0</v>
      </c>
      <c r="AA569" s="168"/>
      <c r="AB569" s="151">
        <f>_xll.BDH(C569,$AB$10,$D$1,$D$1)</f>
        <v>123.4</v>
      </c>
      <c r="AC569" s="148">
        <f t="shared" si="277"/>
        <v>-4.4000000000000057</v>
      </c>
      <c r="AD569" s="141">
        <f t="shared" si="278"/>
        <v>-3.5656401944894696</v>
      </c>
      <c r="AE569" s="136">
        <v>0</v>
      </c>
      <c r="AF569" s="138">
        <f>IF(D569 = D804,1,_xll.BDP(K569,$AF$10)*L569)</f>
        <v>0.87226000000000004</v>
      </c>
      <c r="AG569" s="160">
        <f>AC569*AE569*V569/AF569 / AI740</f>
        <v>0</v>
      </c>
      <c r="AH569" s="160">
        <f>AC569*AE569*V569/AF569 / AI804</f>
        <v>0</v>
      </c>
      <c r="AI569" s="171"/>
      <c r="AJ569" s="162"/>
      <c r="AK569" s="144"/>
    </row>
    <row r="570" spans="2:37" s="40" customFormat="1" x14ac:dyDescent="0.2">
      <c r="B570" s="45">
        <v>3542</v>
      </c>
      <c r="C570" s="116" t="s">
        <v>82</v>
      </c>
      <c r="D570" s="40" t="str">
        <f>_xll.BDP(C570,$D$10)</f>
        <v>GBp</v>
      </c>
      <c r="E570" s="40" t="s">
        <v>515</v>
      </c>
      <c r="F570" s="2">
        <f>_xll.BDP(C570,$F$10)</f>
        <v>1220</v>
      </c>
      <c r="G570" s="2">
        <f>_xll.BDP(C570,$G$10)</f>
        <v>1229</v>
      </c>
      <c r="H570" s="30">
        <f t="shared" si="268"/>
        <v>9</v>
      </c>
      <c r="I570" s="20">
        <f t="shared" si="269"/>
        <v>0.73770491803278693</v>
      </c>
      <c r="J570" s="23">
        <v>-34000</v>
      </c>
      <c r="K570" s="45" t="str">
        <f>CONCATENATE(D804,D570, " Curncy")</f>
        <v>EURGBp Curncy</v>
      </c>
      <c r="L570" s="40">
        <f>IF(D570 = D804,1,_xll.BDP(K570,$L$10))</f>
        <v>1</v>
      </c>
      <c r="M570" s="4">
        <f>IF(D570 = D804,1,_xll.BDP(K570,$M$10)*L570)</f>
        <v>0.87409999999999999</v>
      </c>
      <c r="N570" s="264">
        <f t="shared" si="270"/>
        <v>-3500.7436220112118</v>
      </c>
      <c r="O570" s="50">
        <f>N570 / AA740</f>
        <v>-2.2606689694657437E-5</v>
      </c>
      <c r="P570" s="273">
        <f>N570 / AA804</f>
        <v>-2.080447080803684E-5</v>
      </c>
      <c r="Q570" s="7">
        <f t="shared" si="271"/>
        <v>-478045.99016130879</v>
      </c>
      <c r="R570" s="10">
        <f>Q570 / AA740*100</f>
        <v>-0.30870690705259984</v>
      </c>
      <c r="S570" s="10">
        <f>Q570 / AA804*100</f>
        <v>-0.28409660692308086</v>
      </c>
      <c r="T570" s="286">
        <f t="shared" si="272"/>
        <v>-0.30870690705259984</v>
      </c>
      <c r="U570" s="125">
        <f t="shared" si="273"/>
        <v>0</v>
      </c>
      <c r="V570" s="30">
        <f t="shared" si="274"/>
        <v>0.01</v>
      </c>
      <c r="W570" s="40">
        <v>0</v>
      </c>
      <c r="X570" s="40">
        <v>1</v>
      </c>
      <c r="Y570" s="119">
        <f t="shared" si="275"/>
        <v>0</v>
      </c>
      <c r="Z570" s="119">
        <f t="shared" si="276"/>
        <v>0</v>
      </c>
      <c r="AA570" s="168"/>
      <c r="AB570" s="151">
        <f>_xll.BDH(C570,$AB$10,$D$1,$D$1)</f>
        <v>1299</v>
      </c>
      <c r="AC570" s="148">
        <f t="shared" si="277"/>
        <v>-79</v>
      </c>
      <c r="AD570" s="141">
        <f t="shared" si="278"/>
        <v>-6.0816012317167054</v>
      </c>
      <c r="AE570" s="136">
        <v>-34000</v>
      </c>
      <c r="AF570" s="138">
        <f>IF(D570 = D804,1,_xll.BDP(K570,$AF$10)*L570)</f>
        <v>0.87226000000000004</v>
      </c>
      <c r="AG570" s="160">
        <f>AC570*AE570*V570/AF570 / AI740</f>
        <v>1.9934229054894577E-4</v>
      </c>
      <c r="AH570" s="160">
        <f>AC570*AE570*V570/AF570 / AI804</f>
        <v>1.8338890620027206E-4</v>
      </c>
      <c r="AI570" s="171"/>
      <c r="AJ570" s="162"/>
      <c r="AK570" s="144"/>
    </row>
    <row r="571" spans="2:37" s="40" customFormat="1" ht="12" customHeight="1" x14ac:dyDescent="0.2">
      <c r="B571" s="45">
        <v>6356</v>
      </c>
      <c r="C571" s="116" t="s">
        <v>1265</v>
      </c>
      <c r="D571" s="40" t="str">
        <f>_xll.BDP(C571,$D$10)</f>
        <v>GBp</v>
      </c>
      <c r="E571" s="40" t="s">
        <v>1383</v>
      </c>
      <c r="F571" s="2">
        <f>_xll.BDP(C571,$F$10)</f>
        <v>83.2</v>
      </c>
      <c r="G571" s="2">
        <f>_xll.BDP(C571,$G$10)</f>
        <v>83</v>
      </c>
      <c r="H571" s="30">
        <f t="shared" si="268"/>
        <v>-0.20000000000000284</v>
      </c>
      <c r="I571" s="20">
        <f t="shared" si="269"/>
        <v>-0.24038461538461878</v>
      </c>
      <c r="J571" s="23">
        <v>0</v>
      </c>
      <c r="K571" s="45" t="str">
        <f>CONCATENATE(D804,D571, " Curncy")</f>
        <v>EURGBp Curncy</v>
      </c>
      <c r="L571" s="40">
        <f>IF(D571 = D804,1,_xll.BDP(K571,$L$10))</f>
        <v>1</v>
      </c>
      <c r="M571" s="4">
        <f>IF(D571 = D804,1,_xll.BDP(K571,$M$10)*L571)</f>
        <v>0.87409999999999999</v>
      </c>
      <c r="N571" s="264">
        <f t="shared" si="270"/>
        <v>0</v>
      </c>
      <c r="O571" s="50">
        <f>N571 / AA740</f>
        <v>0</v>
      </c>
      <c r="P571" s="273">
        <f>N571 / AA804</f>
        <v>0</v>
      </c>
      <c r="Q571" s="7">
        <f t="shared" si="271"/>
        <v>0</v>
      </c>
      <c r="R571" s="10">
        <f>Q571 / AA740*100</f>
        <v>0</v>
      </c>
      <c r="S571" s="10">
        <f>Q571 / AA804*100</f>
        <v>0</v>
      </c>
      <c r="T571" s="286">
        <f t="shared" si="272"/>
        <v>0</v>
      </c>
      <c r="U571" s="125">
        <f t="shared" si="273"/>
        <v>0</v>
      </c>
      <c r="V571" s="30">
        <f t="shared" si="274"/>
        <v>0.01</v>
      </c>
      <c r="W571" s="40">
        <v>0</v>
      </c>
      <c r="X571" s="40">
        <v>1</v>
      </c>
      <c r="Y571" s="119">
        <f t="shared" si="275"/>
        <v>0</v>
      </c>
      <c r="Z571" s="119">
        <f t="shared" si="276"/>
        <v>0</v>
      </c>
      <c r="AA571" s="168"/>
      <c r="AB571" s="151">
        <f>_xll.BDH(C571,$AB$10,$D$1,$D$1)</f>
        <v>83.7</v>
      </c>
      <c r="AC571" s="148">
        <f t="shared" si="277"/>
        <v>-0.5</v>
      </c>
      <c r="AD571" s="141">
        <f t="shared" si="278"/>
        <v>-0.59737156511350054</v>
      </c>
      <c r="AE571" s="136">
        <v>0</v>
      </c>
      <c r="AF571" s="138">
        <f>IF(D571 = D804,1,_xll.BDP(K571,$AF$10)*L571)</f>
        <v>0.87226000000000004</v>
      </c>
      <c r="AG571" s="160">
        <f>AC571*AE571*V571/AF571 / AI740</f>
        <v>0</v>
      </c>
      <c r="AH571" s="160">
        <f>AC571*AE571*V571/AF571 / AI804</f>
        <v>0</v>
      </c>
      <c r="AI571" s="171"/>
      <c r="AJ571" s="162"/>
      <c r="AK571" s="144"/>
    </row>
    <row r="572" spans="2:37" s="40" customFormat="1" x14ac:dyDescent="0.2">
      <c r="B572" s="45">
        <v>26475</v>
      </c>
      <c r="C572" s="116" t="s">
        <v>81</v>
      </c>
      <c r="D572" s="40" t="str">
        <f>_xll.BDP(C572,$D$10)</f>
        <v>GBp</v>
      </c>
      <c r="E572" s="40" t="s">
        <v>390</v>
      </c>
      <c r="F572" s="2">
        <f>_xll.BDP(C572,$F$10)</f>
        <v>3.2500000000000001E-2</v>
      </c>
      <c r="G572" s="2">
        <f>_xll.BDP(C572,$G$10)</f>
        <v>3.2500000000000001E-2</v>
      </c>
      <c r="H572" s="30">
        <f t="shared" si="268"/>
        <v>0</v>
      </c>
      <c r="I572" s="20">
        <f t="shared" si="269"/>
        <v>0</v>
      </c>
      <c r="J572" s="23">
        <v>22747142048</v>
      </c>
      <c r="K572" s="45" t="str">
        <f>CONCATENATE(D804,D572, " Curncy")</f>
        <v>EURGBp Curncy</v>
      </c>
      <c r="L572" s="40">
        <f>IF(D572 = D804,1,_xll.BDP(K572,$L$10))</f>
        <v>1</v>
      </c>
      <c r="M572" s="4">
        <f>IF(D572 = D804,1,_xll.BDP(K572,$M$10)*L572)</f>
        <v>0.87409999999999999</v>
      </c>
      <c r="N572" s="264">
        <f t="shared" si="270"/>
        <v>0</v>
      </c>
      <c r="O572" s="50">
        <f>N572 / AA740</f>
        <v>0</v>
      </c>
      <c r="P572" s="273">
        <f>N572 / AA804</f>
        <v>0</v>
      </c>
      <c r="Q572" s="7">
        <f t="shared" si="271"/>
        <v>8457637.7595240828</v>
      </c>
      <c r="R572" s="10">
        <f>Q572 / AA740*100</f>
        <v>5.4616736620527746</v>
      </c>
      <c r="S572" s="10">
        <f>Q572 / AA804*100</f>
        <v>5.0262657558418979</v>
      </c>
      <c r="T572" s="286">
        <f t="shared" si="272"/>
        <v>0</v>
      </c>
      <c r="U572" s="125">
        <f t="shared" si="273"/>
        <v>5.4616736620527746</v>
      </c>
      <c r="V572" s="30">
        <f t="shared" si="274"/>
        <v>0.01</v>
      </c>
      <c r="W572" s="40">
        <v>0</v>
      </c>
      <c r="X572" s="40">
        <v>1</v>
      </c>
      <c r="Y572" s="119">
        <f t="shared" si="275"/>
        <v>0</v>
      </c>
      <c r="Z572" s="119">
        <f t="shared" si="276"/>
        <v>0</v>
      </c>
      <c r="AA572" s="168"/>
      <c r="AB572" s="151">
        <f>_xll.BDH(C572,$AB$10,$D$1,$D$1)</f>
        <v>0.03</v>
      </c>
      <c r="AC572" s="148">
        <f t="shared" si="277"/>
        <v>2.5000000000000022E-3</v>
      </c>
      <c r="AD572" s="141">
        <f t="shared" si="278"/>
        <v>8.333333333333341</v>
      </c>
      <c r="AE572" s="136">
        <v>22747142048</v>
      </c>
      <c r="AF572" s="138">
        <f>IF(D572 = D804,1,_xll.BDP(K572,$AF$10)*L572)</f>
        <v>0.87226000000000004</v>
      </c>
      <c r="AG572" s="160">
        <f>AC572*AE572*V572/AF572 / AI740</f>
        <v>4.2204648169122862E-3</v>
      </c>
      <c r="AH572" s="160">
        <f>AC572*AE572*V572/AF572 / AI804</f>
        <v>3.8827005764751855E-3</v>
      </c>
      <c r="AI572" s="171"/>
      <c r="AJ572" s="162"/>
      <c r="AK572" s="144"/>
    </row>
    <row r="573" spans="2:37" s="40" customFormat="1" x14ac:dyDescent="0.2">
      <c r="B573" s="45">
        <v>3423</v>
      </c>
      <c r="C573" s="116" t="s">
        <v>80</v>
      </c>
      <c r="D573" s="40" t="str">
        <f>_xll.BDP(C573,$D$10)</f>
        <v>GBp</v>
      </c>
      <c r="E573" s="40" t="s">
        <v>516</v>
      </c>
      <c r="F573" s="2">
        <f>_xll.BDP(C573,$F$10)</f>
        <v>189.75</v>
      </c>
      <c r="G573" s="2">
        <f>_xll.BDP(C573,$G$10)</f>
        <v>195.05</v>
      </c>
      <c r="H573" s="30">
        <f t="shared" si="268"/>
        <v>5.3000000000000114</v>
      </c>
      <c r="I573" s="20">
        <f t="shared" si="269"/>
        <v>2.7931488801054076</v>
      </c>
      <c r="J573" s="23">
        <v>-2296000</v>
      </c>
      <c r="K573" s="45" t="str">
        <f>CONCATENATE(D804,D573, " Curncy")</f>
        <v>EURGBp Curncy</v>
      </c>
      <c r="L573" s="40">
        <f>IF(D573 = D804,1,_xll.BDP(K573,$L$10))</f>
        <v>1</v>
      </c>
      <c r="M573" s="4">
        <f>IF(D573 = D804,1,_xll.BDP(K573,$M$10)*L573)</f>
        <v>0.87409999999999999</v>
      </c>
      <c r="N573" s="264">
        <f t="shared" si="270"/>
        <v>-139215.19276970628</v>
      </c>
      <c r="O573" s="50">
        <f>N573 / AA740</f>
        <v>-8.9900746913839204E-4</v>
      </c>
      <c r="P573" s="273">
        <f>N573 / AA804</f>
        <v>-8.2733805349293865E-4</v>
      </c>
      <c r="Q573" s="7">
        <f t="shared" si="271"/>
        <v>-5123381.7641002173</v>
      </c>
      <c r="R573" s="10">
        <f>Q573 / AA740*100</f>
        <v>-3.3085171104800568</v>
      </c>
      <c r="S573" s="10">
        <f>Q573 / AA804*100</f>
        <v>-3.0447601383735345</v>
      </c>
      <c r="T573" s="286">
        <f t="shared" si="272"/>
        <v>-3.3085171104800568</v>
      </c>
      <c r="U573" s="125">
        <f t="shared" si="273"/>
        <v>0</v>
      </c>
      <c r="V573" s="30">
        <f t="shared" si="274"/>
        <v>0.01</v>
      </c>
      <c r="W573" s="40">
        <v>0</v>
      </c>
      <c r="X573" s="40">
        <v>1</v>
      </c>
      <c r="Y573" s="119">
        <f t="shared" si="275"/>
        <v>0</v>
      </c>
      <c r="Z573" s="119">
        <f t="shared" si="276"/>
        <v>0</v>
      </c>
      <c r="AA573" s="168"/>
      <c r="AB573" s="151">
        <f>_xll.BDH(C573,$AB$10,$D$1,$D$1)</f>
        <v>188.1</v>
      </c>
      <c r="AC573" s="148">
        <f t="shared" si="277"/>
        <v>1.6500000000000057</v>
      </c>
      <c r="AD573" s="141">
        <f t="shared" si="278"/>
        <v>0.87719298245614341</v>
      </c>
      <c r="AE573" s="136">
        <v>-2296000</v>
      </c>
      <c r="AF573" s="138">
        <f>IF(D573 = D804,1,_xll.BDP(K573,$AF$10)*L573)</f>
        <v>0.87226000000000004</v>
      </c>
      <c r="AG573" s="160">
        <f>AC573*AE573*V573/AF573 / AI740</f>
        <v>-2.8115723511378584E-4</v>
      </c>
      <c r="AH573" s="160">
        <f>AC573*AE573*V573/AF573 / AI804</f>
        <v>-2.5865619219996765E-4</v>
      </c>
      <c r="AI573" s="171"/>
      <c r="AJ573" s="162"/>
      <c r="AK573" s="144"/>
    </row>
    <row r="574" spans="2:37" s="40" customFormat="1" x14ac:dyDescent="0.2">
      <c r="B574" s="45">
        <v>19477</v>
      </c>
      <c r="C574" s="116" t="s">
        <v>79</v>
      </c>
      <c r="D574" s="40" t="str">
        <f>_xll.BDP(C574,$D$10)</f>
        <v>GBp</v>
      </c>
      <c r="E574" s="40" t="s">
        <v>389</v>
      </c>
      <c r="F574" s="2">
        <f>_xll.BDP(C574,$F$10)</f>
        <v>63</v>
      </c>
      <c r="G574" s="2">
        <f>_xll.BDP(C574,$G$10)</f>
        <v>61.9</v>
      </c>
      <c r="H574" s="30">
        <f t="shared" si="268"/>
        <v>-1.1000000000000014</v>
      </c>
      <c r="I574" s="20">
        <f t="shared" si="269"/>
        <v>-1.7460317460317483</v>
      </c>
      <c r="J574" s="23">
        <v>4324000</v>
      </c>
      <c r="K574" s="45" t="str">
        <f>CONCATENATE(D804,D574, " Curncy")</f>
        <v>EURGBp Curncy</v>
      </c>
      <c r="L574" s="40">
        <f>IF(D574 = D804,1,_xll.BDP(K574,$L$10))</f>
        <v>1</v>
      </c>
      <c r="M574" s="4">
        <f>IF(D574 = D804,1,_xll.BDP(K574,$M$10)*L574)</f>
        <v>0.87409999999999999</v>
      </c>
      <c r="N574" s="264">
        <f t="shared" si="270"/>
        <v>-54414.826678869773</v>
      </c>
      <c r="O574" s="50">
        <f>N574 / AA740</f>
        <v>-3.5139365641721824E-4</v>
      </c>
      <c r="P574" s="273">
        <f>N574 / AA804</f>
        <v>-3.2338034297825675E-4</v>
      </c>
      <c r="Q574" s="7">
        <f t="shared" si="271"/>
        <v>3062070.7012927583</v>
      </c>
      <c r="R574" s="10">
        <f>Q574 / AA740*100</f>
        <v>1.9773879392932525</v>
      </c>
      <c r="S574" s="10">
        <f>Q574 / AA804*100</f>
        <v>1.819749384577642</v>
      </c>
      <c r="T574" s="286">
        <f t="shared" si="272"/>
        <v>0</v>
      </c>
      <c r="U574" s="125">
        <f t="shared" si="273"/>
        <v>1.9773879392932525</v>
      </c>
      <c r="V574" s="30">
        <f t="shared" si="274"/>
        <v>0.01</v>
      </c>
      <c r="W574" s="40">
        <v>0</v>
      </c>
      <c r="X574" s="40">
        <v>1</v>
      </c>
      <c r="Y574" s="119">
        <f t="shared" si="275"/>
        <v>0</v>
      </c>
      <c r="Z574" s="119">
        <f t="shared" si="276"/>
        <v>0</v>
      </c>
      <c r="AA574" s="168"/>
      <c r="AB574" s="151">
        <f>_xll.BDH(C574,$AB$10,$D$1,$D$1)</f>
        <v>65.400000000000006</v>
      </c>
      <c r="AC574" s="148">
        <f t="shared" si="277"/>
        <v>-2.4000000000000057</v>
      </c>
      <c r="AD574" s="141">
        <f t="shared" si="278"/>
        <v>-3.6697247706422105</v>
      </c>
      <c r="AE574" s="136">
        <v>4324000</v>
      </c>
      <c r="AF574" s="138">
        <f>IF(D574 = D804,1,_xll.BDP(K574,$AF$10)*L574)</f>
        <v>0.87226000000000004</v>
      </c>
      <c r="AG574" s="160">
        <f>AC574*AE574*V574/AF574 / AI740</f>
        <v>-7.7017667699208654E-4</v>
      </c>
      <c r="AH574" s="160">
        <f>AC574*AE574*V574/AF574 / AI804</f>
        <v>-7.0853935703050922E-4</v>
      </c>
      <c r="AI574" s="171"/>
      <c r="AJ574" s="162"/>
      <c r="AK574" s="144"/>
    </row>
    <row r="575" spans="2:37" s="40" customFormat="1" ht="12" customHeight="1" x14ac:dyDescent="0.2">
      <c r="B575" s="45">
        <v>3437</v>
      </c>
      <c r="C575" s="116" t="s">
        <v>1266</v>
      </c>
      <c r="D575" s="40" t="str">
        <f>_xll.BDP(C575,$D$10)</f>
        <v>GBp</v>
      </c>
      <c r="E575" s="40" t="s">
        <v>1384</v>
      </c>
      <c r="F575" s="2">
        <f>_xll.BDP(C575,$F$10)</f>
        <v>3748.5</v>
      </c>
      <c r="G575" s="2">
        <f>_xll.BDP(C575,$G$10)</f>
        <v>3734.5</v>
      </c>
      <c r="H575" s="30">
        <f t="shared" si="268"/>
        <v>-14</v>
      </c>
      <c r="I575" s="20">
        <f t="shared" si="269"/>
        <v>-0.3734827264239029</v>
      </c>
      <c r="J575" s="23">
        <v>0</v>
      </c>
      <c r="K575" s="45" t="str">
        <f>CONCATENATE(D804,D575, " Curncy")</f>
        <v>EURGBp Curncy</v>
      </c>
      <c r="L575" s="40">
        <f>IF(D575 = D804,1,_xll.BDP(K575,$L$10))</f>
        <v>1</v>
      </c>
      <c r="M575" s="4">
        <f>IF(D575 = D804,1,_xll.BDP(K575,$M$10)*L575)</f>
        <v>0.87409999999999999</v>
      </c>
      <c r="N575" s="264">
        <f t="shared" si="270"/>
        <v>0</v>
      </c>
      <c r="O575" s="50">
        <f>N575 / AA740</f>
        <v>0</v>
      </c>
      <c r="P575" s="273">
        <f>N575 / AA804</f>
        <v>0</v>
      </c>
      <c r="Q575" s="7">
        <f t="shared" si="271"/>
        <v>0</v>
      </c>
      <c r="R575" s="10">
        <f>Q575 / AA740*100</f>
        <v>0</v>
      </c>
      <c r="S575" s="10">
        <f>Q575 / AA804*100</f>
        <v>0</v>
      </c>
      <c r="T575" s="286">
        <f t="shared" si="272"/>
        <v>0</v>
      </c>
      <c r="U575" s="125">
        <f t="shared" si="273"/>
        <v>0</v>
      </c>
      <c r="V575" s="30">
        <f t="shared" si="274"/>
        <v>0.01</v>
      </c>
      <c r="W575" s="40">
        <v>0</v>
      </c>
      <c r="X575" s="40">
        <v>1</v>
      </c>
      <c r="Y575" s="119">
        <f t="shared" si="275"/>
        <v>0</v>
      </c>
      <c r="Z575" s="119">
        <f t="shared" si="276"/>
        <v>0</v>
      </c>
      <c r="AA575" s="168"/>
      <c r="AB575" s="151">
        <f>_xll.BDH(C575,$AB$10,$D$1,$D$1)</f>
        <v>3880</v>
      </c>
      <c r="AC575" s="148">
        <f t="shared" si="277"/>
        <v>-131.5</v>
      </c>
      <c r="AD575" s="141">
        <f t="shared" si="278"/>
        <v>-3.3891752577319587</v>
      </c>
      <c r="AE575" s="136">
        <v>0</v>
      </c>
      <c r="AF575" s="138">
        <f>IF(D575 = D804,1,_xll.BDP(K575,$AF$10)*L575)</f>
        <v>0.87226000000000004</v>
      </c>
      <c r="AG575" s="160">
        <f>AC575*AE575*V575/AF575 / AI740</f>
        <v>0</v>
      </c>
      <c r="AH575" s="160">
        <f>AC575*AE575*V575/AF575 / AI804</f>
        <v>0</v>
      </c>
      <c r="AI575" s="171"/>
      <c r="AJ575" s="162"/>
      <c r="AK575" s="144"/>
    </row>
    <row r="576" spans="2:37" s="40" customFormat="1" ht="12" customHeight="1" x14ac:dyDescent="0.2">
      <c r="B576" s="45">
        <v>6520</v>
      </c>
      <c r="C576" s="116" t="s">
        <v>1267</v>
      </c>
      <c r="D576" s="40" t="str">
        <f>_xll.BDP(C576,$D$10)</f>
        <v>GBp</v>
      </c>
      <c r="E576" s="40" t="s">
        <v>1385</v>
      </c>
      <c r="F576" s="2">
        <f>_xll.BDP(C576,$F$10)</f>
        <v>669.4</v>
      </c>
      <c r="G576" s="2">
        <f>_xll.BDP(C576,$G$10)</f>
        <v>664.8</v>
      </c>
      <c r="H576" s="30">
        <f t="shared" si="268"/>
        <v>-4.6000000000000227</v>
      </c>
      <c r="I576" s="20">
        <f t="shared" si="269"/>
        <v>-0.68718255153869479</v>
      </c>
      <c r="J576" s="23">
        <v>0</v>
      </c>
      <c r="K576" s="45" t="str">
        <f>CONCATENATE(D804,D576, " Curncy")</f>
        <v>EURGBp Curncy</v>
      </c>
      <c r="L576" s="40">
        <f>IF(D576 = D804,1,_xll.BDP(K576,$L$10))</f>
        <v>1</v>
      </c>
      <c r="M576" s="4">
        <f>IF(D576 = D804,1,_xll.BDP(K576,$M$10)*L576)</f>
        <v>0.87409999999999999</v>
      </c>
      <c r="N576" s="264">
        <f t="shared" si="270"/>
        <v>0</v>
      </c>
      <c r="O576" s="50">
        <f>N576 / AA740</f>
        <v>0</v>
      </c>
      <c r="P576" s="273">
        <f>N576 / AA804</f>
        <v>0</v>
      </c>
      <c r="Q576" s="7">
        <f t="shared" si="271"/>
        <v>0</v>
      </c>
      <c r="R576" s="10">
        <f>Q576 / AA740*100</f>
        <v>0</v>
      </c>
      <c r="S576" s="10">
        <f>Q576 / AA804*100</f>
        <v>0</v>
      </c>
      <c r="T576" s="286">
        <f t="shared" si="272"/>
        <v>0</v>
      </c>
      <c r="U576" s="125">
        <f t="shared" si="273"/>
        <v>0</v>
      </c>
      <c r="V576" s="30">
        <f t="shared" si="274"/>
        <v>0.01</v>
      </c>
      <c r="W576" s="40">
        <v>0</v>
      </c>
      <c r="X576" s="40">
        <v>1</v>
      </c>
      <c r="Y576" s="119">
        <f t="shared" si="275"/>
        <v>0</v>
      </c>
      <c r="Z576" s="119">
        <f t="shared" si="276"/>
        <v>0</v>
      </c>
      <c r="AA576" s="168"/>
      <c r="AB576" s="151">
        <f>_xll.BDH(C576,$AB$10,$D$1,$D$1)</f>
        <v>699</v>
      </c>
      <c r="AC576" s="148">
        <f t="shared" si="277"/>
        <v>-29.600000000000023</v>
      </c>
      <c r="AD576" s="141">
        <f t="shared" si="278"/>
        <v>-4.2346208869814053</v>
      </c>
      <c r="AE576" s="136">
        <v>0</v>
      </c>
      <c r="AF576" s="138">
        <f>IF(D576 = D804,1,_xll.BDP(K576,$AF$10)*L576)</f>
        <v>0.87226000000000004</v>
      </c>
      <c r="AG576" s="160">
        <f>AC576*AE576*V576/AF576 / AI740</f>
        <v>0</v>
      </c>
      <c r="AH576" s="160">
        <f>AC576*AE576*V576/AF576 / AI804</f>
        <v>0</v>
      </c>
      <c r="AI576" s="171"/>
      <c r="AJ576" s="162"/>
      <c r="AK576" s="144"/>
    </row>
    <row r="577" spans="1:38" s="40" customFormat="1" ht="12" customHeight="1" x14ac:dyDescent="0.2">
      <c r="B577" s="45">
        <v>3428</v>
      </c>
      <c r="C577" s="116" t="s">
        <v>1268</v>
      </c>
      <c r="D577" s="40" t="str">
        <f>_xll.BDP(C577,$D$10)</f>
        <v>GBp</v>
      </c>
      <c r="E577" s="40" t="s">
        <v>1386</v>
      </c>
      <c r="F577" s="2">
        <f>_xll.BDP(C577,$F$10)</f>
        <v>74.2</v>
      </c>
      <c r="G577" s="2">
        <f>_xll.BDP(C577,$G$10)</f>
        <v>80.650000000000006</v>
      </c>
      <c r="H577" s="30">
        <f t="shared" si="268"/>
        <v>6.4500000000000028</v>
      </c>
      <c r="I577" s="20">
        <f t="shared" si="269"/>
        <v>8.6927223719676583</v>
      </c>
      <c r="J577" s="23">
        <v>0</v>
      </c>
      <c r="K577" s="45" t="str">
        <f>CONCATENATE(D804,D577, " Curncy")</f>
        <v>EURGBp Curncy</v>
      </c>
      <c r="L577" s="40">
        <f>IF(D577 = D804,1,_xll.BDP(K577,$L$10))</f>
        <v>1</v>
      </c>
      <c r="M577" s="4">
        <f>IF(D577 = D804,1,_xll.BDP(K577,$M$10)*L577)</f>
        <v>0.87409999999999999</v>
      </c>
      <c r="N577" s="264">
        <f t="shared" si="270"/>
        <v>0</v>
      </c>
      <c r="O577" s="50">
        <f>N577 / AA740</f>
        <v>0</v>
      </c>
      <c r="P577" s="273">
        <f>N577 / AA804</f>
        <v>0</v>
      </c>
      <c r="Q577" s="7">
        <f t="shared" si="271"/>
        <v>0</v>
      </c>
      <c r="R577" s="10">
        <f>Q577 / AA740*100</f>
        <v>0</v>
      </c>
      <c r="S577" s="10">
        <f>Q577 / AA804*100</f>
        <v>0</v>
      </c>
      <c r="T577" s="286">
        <f t="shared" si="272"/>
        <v>0</v>
      </c>
      <c r="U577" s="125">
        <f t="shared" si="273"/>
        <v>0</v>
      </c>
      <c r="V577" s="30">
        <f t="shared" si="274"/>
        <v>0.01</v>
      </c>
      <c r="W577" s="40">
        <v>0</v>
      </c>
      <c r="X577" s="40">
        <v>1</v>
      </c>
      <c r="Y577" s="119">
        <f t="shared" si="275"/>
        <v>0</v>
      </c>
      <c r="Z577" s="119">
        <f t="shared" si="276"/>
        <v>0</v>
      </c>
      <c r="AA577" s="168"/>
      <c r="AB577" s="151">
        <f>_xll.BDH(C577,$AB$10,$D$1,$D$1)</f>
        <v>77.75</v>
      </c>
      <c r="AC577" s="148">
        <f t="shared" si="277"/>
        <v>-3.5499999999999972</v>
      </c>
      <c r="AD577" s="141">
        <f t="shared" si="278"/>
        <v>-4.5659163987138225</v>
      </c>
      <c r="AE577" s="136">
        <v>0</v>
      </c>
      <c r="AF577" s="138">
        <f>IF(D577 = D804,1,_xll.BDP(K577,$AF$10)*L577)</f>
        <v>0.87226000000000004</v>
      </c>
      <c r="AG577" s="160">
        <f>AC577*AE577*V577/AF577 / AI740</f>
        <v>0</v>
      </c>
      <c r="AH577" s="160">
        <f>AC577*AE577*V577/AF577 / AI804</f>
        <v>0</v>
      </c>
      <c r="AI577" s="171"/>
      <c r="AJ577" s="162"/>
      <c r="AK577" s="144"/>
    </row>
    <row r="578" spans="1:38" s="40" customFormat="1" ht="12" customHeight="1" x14ac:dyDescent="0.2">
      <c r="B578" s="45">
        <v>6303</v>
      </c>
      <c r="C578" s="116" t="s">
        <v>1269</v>
      </c>
      <c r="D578" s="40" t="str">
        <f>_xll.BDP(C578,$D$10)</f>
        <v>GBp</v>
      </c>
      <c r="E578" s="40" t="s">
        <v>1387</v>
      </c>
      <c r="F578" s="2">
        <f>_xll.BDP(C578,$F$10)</f>
        <v>707.6</v>
      </c>
      <c r="G578" s="2">
        <f>_xll.BDP(C578,$G$10)</f>
        <v>711.4</v>
      </c>
      <c r="H578" s="30">
        <f t="shared" si="268"/>
        <v>3.7999999999999545</v>
      </c>
      <c r="I578" s="20">
        <f t="shared" si="269"/>
        <v>0.53702656868286525</v>
      </c>
      <c r="J578" s="23">
        <v>0</v>
      </c>
      <c r="K578" s="45" t="str">
        <f>CONCATENATE(D804,D578, " Curncy")</f>
        <v>EURGBp Curncy</v>
      </c>
      <c r="L578" s="40">
        <f>IF(D578 = D804,1,_xll.BDP(K578,$L$10))</f>
        <v>1</v>
      </c>
      <c r="M578" s="4">
        <f>IF(D578 = D804,1,_xll.BDP(K578,$M$10)*L578)</f>
        <v>0.87409999999999999</v>
      </c>
      <c r="N578" s="264">
        <f t="shared" si="270"/>
        <v>0</v>
      </c>
      <c r="O578" s="50">
        <f>N578 / AA740</f>
        <v>0</v>
      </c>
      <c r="P578" s="273">
        <f>N578 / AA804</f>
        <v>0</v>
      </c>
      <c r="Q578" s="7">
        <f t="shared" si="271"/>
        <v>0</v>
      </c>
      <c r="R578" s="10">
        <f>Q578 / AA740*100</f>
        <v>0</v>
      </c>
      <c r="S578" s="10">
        <f>Q578 / AA804*100</f>
        <v>0</v>
      </c>
      <c r="T578" s="286">
        <f t="shared" si="272"/>
        <v>0</v>
      </c>
      <c r="U578" s="125">
        <f t="shared" si="273"/>
        <v>0</v>
      </c>
      <c r="V578" s="30">
        <f t="shared" si="274"/>
        <v>0.01</v>
      </c>
      <c r="W578" s="40">
        <v>0</v>
      </c>
      <c r="X578" s="40">
        <v>1</v>
      </c>
      <c r="Y578" s="119">
        <f t="shared" si="275"/>
        <v>0</v>
      </c>
      <c r="Z578" s="119">
        <f t="shared" si="276"/>
        <v>0</v>
      </c>
      <c r="AA578" s="168"/>
      <c r="AB578" s="151">
        <f>_xll.BDH(C578,$AB$10,$D$1,$D$1)</f>
        <v>731.2</v>
      </c>
      <c r="AC578" s="148">
        <f t="shared" si="277"/>
        <v>-23.600000000000023</v>
      </c>
      <c r="AD578" s="141">
        <f t="shared" si="278"/>
        <v>-3.2275711159737446</v>
      </c>
      <c r="AE578" s="136">
        <v>0</v>
      </c>
      <c r="AF578" s="138">
        <f>IF(D578 = D804,1,_xll.BDP(K578,$AF$10)*L578)</f>
        <v>0.87226000000000004</v>
      </c>
      <c r="AG578" s="160">
        <f>AC578*AE578*V578/AF578 / AI740</f>
        <v>0</v>
      </c>
      <c r="AH578" s="160">
        <f>AC578*AE578*V578/AF578 / AI804</f>
        <v>0</v>
      </c>
      <c r="AI578" s="171"/>
      <c r="AJ578" s="162"/>
      <c r="AK578" s="144"/>
    </row>
    <row r="579" spans="1:38" s="40" customFormat="1" ht="12" customHeight="1" x14ac:dyDescent="0.2">
      <c r="B579" s="45">
        <v>23560</v>
      </c>
      <c r="C579" s="116" t="s">
        <v>1270</v>
      </c>
      <c r="D579" s="40" t="str">
        <f>_xll.BDP(C579,$D$10)</f>
        <v>GBp</v>
      </c>
      <c r="E579" s="40" t="s">
        <v>1388</v>
      </c>
      <c r="F579" s="2">
        <f>_xll.BDP(C579,$F$10)</f>
        <v>2468</v>
      </c>
      <c r="G579" s="2">
        <f>_xll.BDP(C579,$G$10)</f>
        <v>2444</v>
      </c>
      <c r="H579" s="30">
        <f t="shared" si="268"/>
        <v>-24</v>
      </c>
      <c r="I579" s="20">
        <f t="shared" si="269"/>
        <v>-0.97244732576985426</v>
      </c>
      <c r="J579" s="23">
        <v>0</v>
      </c>
      <c r="K579" s="45" t="str">
        <f>CONCATENATE(D804,D579, " Curncy")</f>
        <v>EURGBp Curncy</v>
      </c>
      <c r="L579" s="40">
        <f>IF(D579 = D804,1,_xll.BDP(K579,$L$10))</f>
        <v>1</v>
      </c>
      <c r="M579" s="4">
        <f>IF(D579 = D804,1,_xll.BDP(K579,$M$10)*L579)</f>
        <v>0.87409999999999999</v>
      </c>
      <c r="N579" s="264">
        <f t="shared" si="270"/>
        <v>0</v>
      </c>
      <c r="O579" s="50">
        <f>N579 / AA740</f>
        <v>0</v>
      </c>
      <c r="P579" s="273">
        <f>N579 / AA804</f>
        <v>0</v>
      </c>
      <c r="Q579" s="7">
        <f t="shared" si="271"/>
        <v>0</v>
      </c>
      <c r="R579" s="10">
        <f>Q579 / AA740*100</f>
        <v>0</v>
      </c>
      <c r="S579" s="10">
        <f>Q579 / AA804*100</f>
        <v>0</v>
      </c>
      <c r="T579" s="286">
        <f t="shared" si="272"/>
        <v>0</v>
      </c>
      <c r="U579" s="125">
        <f t="shared" si="273"/>
        <v>0</v>
      </c>
      <c r="V579" s="30">
        <f t="shared" si="274"/>
        <v>0.01</v>
      </c>
      <c r="W579" s="40">
        <v>0</v>
      </c>
      <c r="X579" s="40">
        <v>1</v>
      </c>
      <c r="Y579" s="119">
        <f t="shared" si="275"/>
        <v>0</v>
      </c>
      <c r="Z579" s="119">
        <f t="shared" si="276"/>
        <v>0</v>
      </c>
      <c r="AA579" s="168"/>
      <c r="AB579" s="151">
        <f>_xll.BDH(C579,$AB$10,$D$1,$D$1)</f>
        <v>2560</v>
      </c>
      <c r="AC579" s="148">
        <f t="shared" si="277"/>
        <v>-92</v>
      </c>
      <c r="AD579" s="141">
        <f t="shared" si="278"/>
        <v>-3.5937499999999996</v>
      </c>
      <c r="AE579" s="136">
        <v>0</v>
      </c>
      <c r="AF579" s="138">
        <f>IF(D579 = D804,1,_xll.BDP(K579,$AF$10)*L579)</f>
        <v>0.87226000000000004</v>
      </c>
      <c r="AG579" s="160">
        <f>AC579*AE579*V579/AF579 / AI740</f>
        <v>0</v>
      </c>
      <c r="AH579" s="160">
        <f>AC579*AE579*V579/AF579 / AI804</f>
        <v>0</v>
      </c>
      <c r="AI579" s="171"/>
      <c r="AJ579" s="162"/>
      <c r="AK579" s="144"/>
    </row>
    <row r="580" spans="1:38" x14ac:dyDescent="0.2">
      <c r="B580" s="45">
        <v>3419</v>
      </c>
      <c r="C580" s="116" t="s">
        <v>4</v>
      </c>
      <c r="D580" s="1" t="str">
        <f>_xll.BDP(C580,$D$10)</f>
        <v>GBp</v>
      </c>
      <c r="E580" s="1" t="s">
        <v>517</v>
      </c>
      <c r="F580" s="2">
        <f>_xll.BDP(C580,$F$10)</f>
        <v>192.36</v>
      </c>
      <c r="G580" s="2">
        <f>_xll.BDP(C580,$G$10)</f>
        <v>193.62</v>
      </c>
      <c r="H580" s="30">
        <f t="shared" si="268"/>
        <v>1.2599999999999909</v>
      </c>
      <c r="I580" s="20">
        <f t="shared" si="269"/>
        <v>0.65502183406113057</v>
      </c>
      <c r="J580" s="23">
        <v>1247000</v>
      </c>
      <c r="K580" s="45" t="str">
        <f>CONCATENATE(D804,D580, " Curncy")</f>
        <v>EURGBp Curncy</v>
      </c>
      <c r="L580" s="1">
        <f>IF(D580 = D804,1,_xll.BDP(K580,$L$10))</f>
        <v>1</v>
      </c>
      <c r="M580" s="4">
        <f>IF(D580 = D804,1,_xll.BDP(K580,$M$10)*L580)</f>
        <v>0.87409999999999999</v>
      </c>
      <c r="N580" s="264">
        <f t="shared" si="270"/>
        <v>17975.288868550379</v>
      </c>
      <c r="O580" s="50">
        <f>N580 / AA740</f>
        <v>1.1607870255568431E-4</v>
      </c>
      <c r="P580" s="273">
        <f>N580 / AA804</f>
        <v>1.0682483863726603E-4</v>
      </c>
      <c r="Q580" s="7">
        <f t="shared" si="271"/>
        <v>2762202.7228005948</v>
      </c>
      <c r="R580" s="10">
        <f>Q580 / AA740*100</f>
        <v>1.7837427292723615</v>
      </c>
      <c r="S580" s="10">
        <f>Q580 / AA804*100</f>
        <v>1.6415416870593331</v>
      </c>
      <c r="T580" s="286">
        <f t="shared" si="272"/>
        <v>0</v>
      </c>
      <c r="U580" s="125">
        <f t="shared" si="273"/>
        <v>1.7837427292723615</v>
      </c>
      <c r="V580" s="30">
        <f t="shared" si="274"/>
        <v>0.01</v>
      </c>
      <c r="W580" s="40">
        <v>0</v>
      </c>
      <c r="X580" s="40">
        <v>1</v>
      </c>
      <c r="Y580" s="119">
        <f t="shared" si="275"/>
        <v>0</v>
      </c>
      <c r="Z580" s="119">
        <f t="shared" si="276"/>
        <v>1.1607870255568431E-4</v>
      </c>
      <c r="AA580" s="168"/>
      <c r="AB580" s="151">
        <f>_xll.BDH(C580,$AB$10,$D$1,$D$1)</f>
        <v>207.6</v>
      </c>
      <c r="AC580" s="148">
        <f t="shared" si="277"/>
        <v>-15.239999999999981</v>
      </c>
      <c r="AD580" s="141">
        <f t="shared" si="278"/>
        <v>-7.3410404624277366</v>
      </c>
      <c r="AE580" s="136">
        <v>1247000</v>
      </c>
      <c r="AF580" s="138">
        <f>IF(D580 = D804,1,_xll.BDP(K580,$AF$10)*L580)</f>
        <v>0.87226000000000004</v>
      </c>
      <c r="AG580" s="160">
        <f>AC580*AE580*V580/AF580 / AI740</f>
        <v>-1.410408304331167E-3</v>
      </c>
      <c r="AH580" s="160">
        <f>AC580*AE580*V580/AF580 / AI804</f>
        <v>-1.2975331803141111E-3</v>
      </c>
      <c r="AI580" s="171"/>
      <c r="AJ580" s="162"/>
      <c r="AK580" s="144"/>
      <c r="AL580" s="40"/>
    </row>
    <row r="581" spans="1:38" s="40" customFormat="1" ht="12" customHeight="1" x14ac:dyDescent="0.2">
      <c r="B581" s="45">
        <v>10172</v>
      </c>
      <c r="C581" s="116" t="s">
        <v>1272</v>
      </c>
      <c r="D581" s="40" t="str">
        <f>_xll.BDP(C581,$D$10)</f>
        <v>GBp</v>
      </c>
      <c r="E581" s="40" t="s">
        <v>1390</v>
      </c>
      <c r="F581" s="2">
        <f>_xll.BDP(C581,$F$10)</f>
        <v>330.6</v>
      </c>
      <c r="G581" s="2">
        <f>_xll.BDP(C581,$G$10)</f>
        <v>330</v>
      </c>
      <c r="H581" s="30">
        <f t="shared" si="268"/>
        <v>-0.60000000000002274</v>
      </c>
      <c r="I581" s="20">
        <f t="shared" si="269"/>
        <v>-0.18148820326679452</v>
      </c>
      <c r="J581" s="23">
        <v>0</v>
      </c>
      <c r="K581" s="45" t="str">
        <f>CONCATENATE(D804,D581, " Curncy")</f>
        <v>EURGBp Curncy</v>
      </c>
      <c r="L581" s="40">
        <f>IF(D581 = D804,1,_xll.BDP(K581,$L$10))</f>
        <v>1</v>
      </c>
      <c r="M581" s="4">
        <f>IF(D581 = D804,1,_xll.BDP(K581,$M$10)*L581)</f>
        <v>0.87409999999999999</v>
      </c>
      <c r="N581" s="264">
        <f t="shared" si="270"/>
        <v>0</v>
      </c>
      <c r="O581" s="50">
        <f>N581 / AA740</f>
        <v>0</v>
      </c>
      <c r="P581" s="273">
        <f>N581 / AA804</f>
        <v>0</v>
      </c>
      <c r="Q581" s="7">
        <f t="shared" si="271"/>
        <v>0</v>
      </c>
      <c r="R581" s="10">
        <f>Q581 / AA740*100</f>
        <v>0</v>
      </c>
      <c r="S581" s="10">
        <f>Q581 / AA804*100</f>
        <v>0</v>
      </c>
      <c r="T581" s="286">
        <f t="shared" si="272"/>
        <v>0</v>
      </c>
      <c r="U581" s="125">
        <f t="shared" si="273"/>
        <v>0</v>
      </c>
      <c r="V581" s="30">
        <f t="shared" si="274"/>
        <v>0.01</v>
      </c>
      <c r="W581" s="40">
        <v>0</v>
      </c>
      <c r="X581" s="40">
        <v>1</v>
      </c>
      <c r="Y581" s="119">
        <f t="shared" si="275"/>
        <v>0</v>
      </c>
      <c r="Z581" s="119">
        <f t="shared" si="276"/>
        <v>0</v>
      </c>
      <c r="AA581" s="168"/>
      <c r="AB581" s="151">
        <f>_xll.BDH(C581,$AB$10,$D$1,$D$1)</f>
        <v>326.5</v>
      </c>
      <c r="AC581" s="148">
        <f t="shared" si="277"/>
        <v>4.1000000000000227</v>
      </c>
      <c r="AD581" s="141">
        <f t="shared" si="278"/>
        <v>1.2557427258805582</v>
      </c>
      <c r="AE581" s="136">
        <v>0</v>
      </c>
      <c r="AF581" s="138">
        <f>IF(D581 = D804,1,_xll.BDP(K581,$AF$10)*L581)</f>
        <v>0.87226000000000004</v>
      </c>
      <c r="AG581" s="160">
        <f>AC581*AE581*V581/AF581 / AI740</f>
        <v>0</v>
      </c>
      <c r="AH581" s="160">
        <f>AC581*AE581*V581/AF581 / AI804</f>
        <v>0</v>
      </c>
      <c r="AI581" s="171"/>
      <c r="AJ581" s="162"/>
      <c r="AK581" s="144"/>
    </row>
    <row r="582" spans="1:38" s="40" customFormat="1" ht="12" customHeight="1" x14ac:dyDescent="0.2">
      <c r="B582" s="45">
        <v>6378</v>
      </c>
      <c r="C582" s="116" t="s">
        <v>1222</v>
      </c>
      <c r="D582" s="40" t="str">
        <f>_xll.BDP(C582,$D$10)</f>
        <v>GBp</v>
      </c>
      <c r="E582" s="40" t="s">
        <v>1343</v>
      </c>
      <c r="F582" s="2">
        <f>_xll.BDP(C582,$F$10)</f>
        <v>206.3</v>
      </c>
      <c r="G582" s="2">
        <f>_xll.BDP(C582,$G$10)</f>
        <v>205.8</v>
      </c>
      <c r="H582" s="30">
        <f t="shared" si="268"/>
        <v>-0.5</v>
      </c>
      <c r="I582" s="20">
        <f t="shared" si="269"/>
        <v>-0.24236548715462916</v>
      </c>
      <c r="J582" s="23">
        <v>0</v>
      </c>
      <c r="K582" s="45" t="str">
        <f>CONCATENATE(D804,D582, " Curncy")</f>
        <v>EURGBp Curncy</v>
      </c>
      <c r="L582" s="40">
        <f>IF(D582 = D804,1,_xll.BDP(K582,$L$10))</f>
        <v>1</v>
      </c>
      <c r="M582" s="4">
        <f>IF(D582 = D804,1,_xll.BDP(K582,$M$10)*L582)</f>
        <v>0.87409999999999999</v>
      </c>
      <c r="N582" s="264">
        <f t="shared" si="270"/>
        <v>0</v>
      </c>
      <c r="O582" s="50">
        <f>N582 / AA740</f>
        <v>0</v>
      </c>
      <c r="P582" s="273">
        <f>N582 / AA804</f>
        <v>0</v>
      </c>
      <c r="Q582" s="7">
        <f t="shared" si="271"/>
        <v>0</v>
      </c>
      <c r="R582" s="10">
        <f>Q582 / AA740*100</f>
        <v>0</v>
      </c>
      <c r="S582" s="10">
        <f>Q582 / AA804*100</f>
        <v>0</v>
      </c>
      <c r="T582" s="286">
        <f t="shared" si="272"/>
        <v>0</v>
      </c>
      <c r="U582" s="125">
        <f t="shared" si="273"/>
        <v>0</v>
      </c>
      <c r="V582" s="30">
        <f t="shared" si="274"/>
        <v>0.01</v>
      </c>
      <c r="W582" s="40">
        <v>0</v>
      </c>
      <c r="X582" s="40">
        <v>1</v>
      </c>
      <c r="Y582" s="119">
        <f t="shared" si="275"/>
        <v>0</v>
      </c>
      <c r="Z582" s="119">
        <f t="shared" si="276"/>
        <v>0</v>
      </c>
      <c r="AA582" s="168"/>
      <c r="AB582" s="151">
        <f>_xll.BDH(C582,$AB$10,$D$1,$D$1)</f>
        <v>225.2</v>
      </c>
      <c r="AC582" s="148">
        <f t="shared" si="277"/>
        <v>-18.899999999999977</v>
      </c>
      <c r="AD582" s="141">
        <f t="shared" si="278"/>
        <v>-8.3925399644760112</v>
      </c>
      <c r="AE582" s="136">
        <v>0</v>
      </c>
      <c r="AF582" s="138">
        <f>IF(D582 = D804,1,_xll.BDP(K582,$AF$10)*L582)</f>
        <v>0.87226000000000004</v>
      </c>
      <c r="AG582" s="160">
        <f>AC582*AE582*V582/AF582 / AI740</f>
        <v>0</v>
      </c>
      <c r="AH582" s="160">
        <f>AC582*AE582*V582/AF582 / AI804</f>
        <v>0</v>
      </c>
      <c r="AI582" s="171"/>
      <c r="AJ582" s="162"/>
      <c r="AK582" s="144"/>
    </row>
    <row r="583" spans="1:38" s="40" customFormat="1" ht="12" customHeight="1" x14ac:dyDescent="0.2">
      <c r="B583" s="45">
        <v>6363</v>
      </c>
      <c r="C583" s="116" t="s">
        <v>1186</v>
      </c>
      <c r="D583" s="40" t="str">
        <f>_xll.BDP(C583,$D$10)</f>
        <v>GBp</v>
      </c>
      <c r="E583" s="40" t="s">
        <v>1309</v>
      </c>
      <c r="F583" s="2">
        <f>_xll.BDP(C583,$F$10)</f>
        <v>5210</v>
      </c>
      <c r="G583" s="2">
        <f>_xll.BDP(C583,$G$10)</f>
        <v>5216</v>
      </c>
      <c r="H583" s="30">
        <f t="shared" si="268"/>
        <v>6</v>
      </c>
      <c r="I583" s="20">
        <f t="shared" si="269"/>
        <v>0.11516314779270634</v>
      </c>
      <c r="J583" s="23">
        <v>0</v>
      </c>
      <c r="K583" s="45" t="str">
        <f>CONCATENATE(D804,D583, " Curncy")</f>
        <v>EURGBp Curncy</v>
      </c>
      <c r="L583" s="40">
        <f>IF(D583 = D804,1,_xll.BDP(K583,$L$10))</f>
        <v>1</v>
      </c>
      <c r="M583" s="4">
        <f>IF(D583 = D804,1,_xll.BDP(K583,$M$10)*L583)</f>
        <v>0.87409999999999999</v>
      </c>
      <c r="N583" s="264">
        <f t="shared" si="270"/>
        <v>0</v>
      </c>
      <c r="O583" s="50">
        <f>N583 / AA740</f>
        <v>0</v>
      </c>
      <c r="P583" s="273">
        <f>N583 / AA804</f>
        <v>0</v>
      </c>
      <c r="Q583" s="7">
        <f t="shared" si="271"/>
        <v>0</v>
      </c>
      <c r="R583" s="10">
        <f>Q583 / AA740*100</f>
        <v>0</v>
      </c>
      <c r="S583" s="10">
        <f>Q583 / AA804*100</f>
        <v>0</v>
      </c>
      <c r="T583" s="286">
        <f t="shared" si="272"/>
        <v>0</v>
      </c>
      <c r="U583" s="125">
        <f t="shared" si="273"/>
        <v>0</v>
      </c>
      <c r="V583" s="30">
        <f t="shared" si="274"/>
        <v>0.01</v>
      </c>
      <c r="W583" s="40">
        <v>0</v>
      </c>
      <c r="X583" s="40">
        <v>1</v>
      </c>
      <c r="Y583" s="119">
        <f t="shared" si="275"/>
        <v>0</v>
      </c>
      <c r="Z583" s="119">
        <f t="shared" si="276"/>
        <v>0</v>
      </c>
      <c r="AA583" s="168"/>
      <c r="AB583" s="151">
        <f>_xll.BDH(C583,$AB$10,$D$1,$D$1)</f>
        <v>5334</v>
      </c>
      <c r="AC583" s="148">
        <f t="shared" si="277"/>
        <v>-124</v>
      </c>
      <c r="AD583" s="141">
        <f t="shared" si="278"/>
        <v>-2.3247094113235849</v>
      </c>
      <c r="AE583" s="136">
        <v>0</v>
      </c>
      <c r="AF583" s="138">
        <f>IF(D583 = D804,1,_xll.BDP(K583,$AF$10)*L583)</f>
        <v>0.87226000000000004</v>
      </c>
      <c r="AG583" s="160">
        <f>AC583*AE583*V583/AF583 / AI740</f>
        <v>0</v>
      </c>
      <c r="AH583" s="160">
        <f>AC583*AE583*V583/AF583 / AI804</f>
        <v>0</v>
      </c>
      <c r="AI583" s="171"/>
      <c r="AJ583" s="162"/>
      <c r="AK583" s="144"/>
    </row>
    <row r="584" spans="1:38" s="40" customFormat="1" x14ac:dyDescent="0.2">
      <c r="B584" s="45">
        <v>10174</v>
      </c>
      <c r="C584" s="116" t="s">
        <v>78</v>
      </c>
      <c r="D584" s="40" t="str">
        <f>_xll.BDP(C584,$D$10)</f>
        <v>GBp</v>
      </c>
      <c r="E584" s="40" t="s">
        <v>518</v>
      </c>
      <c r="F584" s="2">
        <f>_xll.BDP(C584,$F$10)</f>
        <v>1098</v>
      </c>
      <c r="G584" s="2">
        <f>_xll.BDP(C584,$G$10)</f>
        <v>1095</v>
      </c>
      <c r="H584" s="30">
        <f t="shared" si="268"/>
        <v>-3</v>
      </c>
      <c r="I584" s="20">
        <f t="shared" si="269"/>
        <v>-0.27322404371584702</v>
      </c>
      <c r="J584" s="23">
        <v>-156300</v>
      </c>
      <c r="K584" s="45" t="str">
        <f>CONCATENATE(D804,D584, " Curncy")</f>
        <v>EURGBp Curncy</v>
      </c>
      <c r="L584" s="40">
        <f>IF(D584 = D804,1,_xll.BDP(K584,$L$10))</f>
        <v>1</v>
      </c>
      <c r="M584" s="4">
        <f>IF(D584 = D804,1,_xll.BDP(K584,$M$10)*L584)</f>
        <v>0.87409999999999999</v>
      </c>
      <c r="N584" s="264">
        <f t="shared" si="270"/>
        <v>5364.374785493651</v>
      </c>
      <c r="O584" s="50">
        <f>N584 / AA740</f>
        <v>3.4641427443872129E-5</v>
      </c>
      <c r="P584" s="273">
        <f>N584 / AA804</f>
        <v>3.1879792032315273E-5</v>
      </c>
      <c r="Q584" s="7">
        <f t="shared" si="271"/>
        <v>-1957996.7967051824</v>
      </c>
      <c r="R584" s="10">
        <f>Q584 / AA740*100</f>
        <v>-1.2644121017013326</v>
      </c>
      <c r="S584" s="10">
        <f>Q584 / AA804*100</f>
        <v>-1.1636124091795075</v>
      </c>
      <c r="T584" s="286">
        <f t="shared" si="272"/>
        <v>-1.2644121017013326</v>
      </c>
      <c r="U584" s="125">
        <f t="shared" si="273"/>
        <v>0</v>
      </c>
      <c r="V584" s="30">
        <f t="shared" si="274"/>
        <v>0.01</v>
      </c>
      <c r="W584" s="40">
        <v>0</v>
      </c>
      <c r="X584" s="40">
        <v>1</v>
      </c>
      <c r="Y584" s="119">
        <f t="shared" si="275"/>
        <v>3.4641427443872129E-5</v>
      </c>
      <c r="Z584" s="119">
        <f t="shared" si="276"/>
        <v>0</v>
      </c>
      <c r="AA584" s="168"/>
      <c r="AB584" s="151">
        <f>_xll.BDH(C584,$AB$10,$D$1,$D$1)</f>
        <v>1230.5</v>
      </c>
      <c r="AC584" s="148">
        <f t="shared" si="277"/>
        <v>-132.5</v>
      </c>
      <c r="AD584" s="141">
        <f t="shared" si="278"/>
        <v>-10.767980495733442</v>
      </c>
      <c r="AE584" s="136">
        <v>-156300</v>
      </c>
      <c r="AF584" s="138">
        <f>IF(D584 = D804,1,_xll.BDP(K584,$AF$10)*L584)</f>
        <v>0.87226000000000004</v>
      </c>
      <c r="AG584" s="160">
        <f>AC584*AE584*V584/AF584 / AI740</f>
        <v>1.5369802686880229E-3</v>
      </c>
      <c r="AH584" s="160">
        <f>AC584*AE584*V584/AF584 / AI804</f>
        <v>1.4139755771336875E-3</v>
      </c>
      <c r="AI584" s="171"/>
      <c r="AJ584" s="162"/>
      <c r="AK584" s="144"/>
    </row>
    <row r="585" spans="1:38" x14ac:dyDescent="0.2">
      <c r="A585" s="52" t="s">
        <v>309</v>
      </c>
      <c r="B585" s="58"/>
      <c r="C585" s="41"/>
      <c r="D585" s="42"/>
      <c r="E585" s="41" t="s">
        <v>20</v>
      </c>
      <c r="F585" s="6"/>
      <c r="G585" s="6"/>
      <c r="H585" s="32"/>
      <c r="I585" s="21"/>
      <c r="J585" s="25"/>
      <c r="K585" s="47"/>
      <c r="L585" s="12"/>
      <c r="M585" s="13"/>
      <c r="N585" s="269">
        <f t="shared" ref="N585:U585" si="279" xml:space="preserve"> SUM(N396:N584)</f>
        <v>68328.560777415551</v>
      </c>
      <c r="O585" s="9">
        <f t="shared" si="279"/>
        <v>4.4124412912309669E-4</v>
      </c>
      <c r="P585" s="277">
        <f t="shared" si="279"/>
        <v>4.0606788200965739E-4</v>
      </c>
      <c r="Q585" s="271">
        <f t="shared" si="279"/>
        <v>131238039.29680611</v>
      </c>
      <c r="R585" s="11">
        <f t="shared" si="279"/>
        <v>84.749354733199979</v>
      </c>
      <c r="S585" s="11">
        <f t="shared" si="279"/>
        <v>77.993085248721783</v>
      </c>
      <c r="T585" s="291">
        <f t="shared" si="279"/>
        <v>-53.692366659382216</v>
      </c>
      <c r="U585" s="130">
        <f t="shared" si="279"/>
        <v>138.44172139258217</v>
      </c>
      <c r="V585" s="35"/>
      <c r="W585" s="42"/>
      <c r="X585" s="42"/>
      <c r="Y585" s="120">
        <f xml:space="preserve"> SUM(Y396:Y584)</f>
        <v>3.4055055968782084E-3</v>
      </c>
      <c r="Z585" s="120">
        <f xml:space="preserve"> SUM(Z396:Z584)</f>
        <v>4.4801017749653022E-3</v>
      </c>
      <c r="AA585" s="180"/>
      <c r="AB585" s="140"/>
      <c r="AC585" s="149"/>
      <c r="AD585" s="139"/>
      <c r="AE585" s="140"/>
      <c r="AF585" s="145"/>
      <c r="AG585" s="161">
        <f xml:space="preserve"> SUM(AG396:AG584)</f>
        <v>1.3884859136416914E-2</v>
      </c>
      <c r="AH585" s="236">
        <f xml:space="preserve"> SUM(AH396:AH584)</f>
        <v>1.2773652408429283E-2</v>
      </c>
      <c r="AI585" s="181"/>
      <c r="AJ585" s="162"/>
      <c r="AK585" s="144"/>
      <c r="AL585" s="40"/>
    </row>
    <row r="586" spans="1:38" x14ac:dyDescent="0.2">
      <c r="C586" s="194"/>
      <c r="D586" s="40"/>
      <c r="E586" s="12"/>
      <c r="F586" s="6"/>
      <c r="G586" s="6"/>
      <c r="H586" s="32"/>
      <c r="I586" s="21"/>
      <c r="J586" s="25"/>
      <c r="K586" s="47"/>
      <c r="L586" s="12"/>
      <c r="M586" s="13"/>
      <c r="N586" s="264"/>
      <c r="O586" s="9"/>
      <c r="P586" s="273"/>
      <c r="R586" s="49"/>
      <c r="S586" s="49"/>
      <c r="T586" s="292"/>
      <c r="U586" s="123"/>
      <c r="V586" s="30"/>
      <c r="W586" s="1"/>
      <c r="X586" s="1"/>
      <c r="Y586" s="119"/>
      <c r="Z586" s="119"/>
      <c r="AA586" s="168"/>
      <c r="AB586" s="153"/>
      <c r="AC586" s="148"/>
      <c r="AD586" s="142"/>
      <c r="AE586" s="136"/>
      <c r="AF586" s="138"/>
      <c r="AG586" s="160"/>
      <c r="AH586" s="160"/>
      <c r="AI586" s="171"/>
      <c r="AJ586" s="162"/>
      <c r="AK586" s="144"/>
      <c r="AL586" s="40"/>
    </row>
    <row r="587" spans="1:38" s="40" customFormat="1" x14ac:dyDescent="0.2">
      <c r="B587" s="45"/>
      <c r="C587" s="17" t="s">
        <v>682</v>
      </c>
      <c r="D587" s="40" t="str">
        <f>_xll.BDP(C587,$D$10)</f>
        <v>USD</v>
      </c>
      <c r="E587" s="40" t="str">
        <f>_xll.BDP(C587,$E$10)</f>
        <v>S&amp;P 500 FUTURE    Jun18</v>
      </c>
      <c r="F587" s="18">
        <f>_xll.BDP(C587,$F$10)</f>
        <v>2643.3</v>
      </c>
      <c r="G587" s="18">
        <f>_xll.BDP(C587,$G$10)</f>
        <v>2648</v>
      </c>
      <c r="H587" s="33">
        <f t="shared" ref="H587:H618" si="280">IF(OR(G587="#N/A N/A",F587="#N/A N/A"),0,  G587 - F587)</f>
        <v>4.6999999999998181</v>
      </c>
      <c r="I587" s="22">
        <f t="shared" ref="I587:I618" si="281">IF(OR(F587=0,F587="#N/A N/A"),0,H587 / F587*100)</f>
        <v>0.1778080429765754</v>
      </c>
      <c r="J587" s="26">
        <v>0</v>
      </c>
      <c r="K587" s="48" t="str">
        <f>CONCATENATE(D804,D587, " Curncy")</f>
        <v>EURUSD Curncy</v>
      </c>
      <c r="L587" s="17">
        <f>IF(D587 = D804,1,_xll.BDP(K587,$L$10))</f>
        <v>1</v>
      </c>
      <c r="M587" s="19">
        <f>IF(D587 = D804,1,_xll.BDP(K587,$M$10)*L587)</f>
        <v>1.236</v>
      </c>
      <c r="N587" s="264">
        <f t="shared" ref="N587:N618" si="282">H587*J587*V587/M587</f>
        <v>0</v>
      </c>
      <c r="O587" s="50">
        <f>N587 / AA740</f>
        <v>0</v>
      </c>
      <c r="P587" s="273">
        <f>N587 / AA804</f>
        <v>0</v>
      </c>
      <c r="Q587" s="7">
        <f t="shared" ref="Q587:Q618" si="283">G587*J587*V587/M587</f>
        <v>0</v>
      </c>
      <c r="R587" s="51">
        <f>Q587 / AA740*100</f>
        <v>0</v>
      </c>
      <c r="S587" s="51">
        <f>Q587 / AA804*100</f>
        <v>0</v>
      </c>
      <c r="T587" s="286">
        <f t="shared" ref="T587:T618" si="284">IF(R587&lt;0,R587,0)</f>
        <v>0</v>
      </c>
      <c r="U587" s="125">
        <f t="shared" ref="U587:U618" si="285">IF(R587&gt;0,R587,0)</f>
        <v>0</v>
      </c>
      <c r="V587" s="30">
        <f t="shared" ref="V587:V618" si="286">IF(EXACT(D587,UPPER(D587)),1,0.01)/X587</f>
        <v>1</v>
      </c>
      <c r="W587" s="40">
        <v>3</v>
      </c>
      <c r="X587" s="40">
        <v>1</v>
      </c>
      <c r="Y587" s="119">
        <f t="shared" ref="Y587:Y618" si="287">IF(AND(R587&lt;0,O587&gt;0),O587,0)</f>
        <v>0</v>
      </c>
      <c r="Z587" s="119">
        <f t="shared" ref="Z587:Z618" si="288">IF(AND(R587&gt;0,O587&gt;0),O587,0)</f>
        <v>0</v>
      </c>
      <c r="AA587" s="168"/>
      <c r="AB587" s="154">
        <f>_xll.BDH(C587,$AB$10,$D$1,$D$1)</f>
        <v>2744.3</v>
      </c>
      <c r="AC587" s="148">
        <f t="shared" ref="AC587:AC618" si="289">IF(OR(F587="#N/A N/A",AB587="#N/A N/A"),0,  F587 - AB587)</f>
        <v>-101</v>
      </c>
      <c r="AD587" s="143">
        <f t="shared" ref="AD587:AD618" si="290">IF(OR(AB587=0,AB587="#N/A N/A"),0,AC587 / AB587*100)</f>
        <v>-3.6803556462485876</v>
      </c>
      <c r="AE587" s="136">
        <v>0</v>
      </c>
      <c r="AF587" s="138">
        <f>IF(D587 = D804,1,_xll.BDP(K587,$AF$10)*L587)</f>
        <v>1.2302999999999999</v>
      </c>
      <c r="AG587" s="160">
        <f>AC587*AE587*V587/AF587 / AI740</f>
        <v>0</v>
      </c>
      <c r="AH587" s="160">
        <f>AC587*AE587*V587/AF587 / AI804</f>
        <v>0</v>
      </c>
      <c r="AI587" s="171"/>
      <c r="AJ587" s="162"/>
      <c r="AK587" s="144"/>
    </row>
    <row r="588" spans="1:38" s="40" customFormat="1" x14ac:dyDescent="0.2">
      <c r="B588" s="45"/>
      <c r="C588" s="17" t="s">
        <v>681</v>
      </c>
      <c r="D588" s="40" t="str">
        <f>_xll.BDP(C588,$D$10)</f>
        <v>USD</v>
      </c>
      <c r="E588" s="40" t="str">
        <f>_xll.BDP(C588,$E$10)</f>
        <v>E-Mini Russ 2000  Jun18</v>
      </c>
      <c r="F588" s="18">
        <f>_xll.BDP(C588,$F$10)</f>
        <v>1543.9</v>
      </c>
      <c r="G588" s="18">
        <f>_xll.BDP(C588,$G$10)</f>
        <v>1541.3</v>
      </c>
      <c r="H588" s="33">
        <f t="shared" si="280"/>
        <v>-2.6000000000001364</v>
      </c>
      <c r="I588" s="22">
        <f t="shared" si="281"/>
        <v>-0.16840468942289891</v>
      </c>
      <c r="J588" s="26">
        <v>0</v>
      </c>
      <c r="K588" s="48" t="str">
        <f>CONCATENATE(D804,D588, " Curncy")</f>
        <v>EURUSD Curncy</v>
      </c>
      <c r="L588" s="17">
        <f>IF(D588 = D804,1,_xll.BDP(K588,$L$10))</f>
        <v>1</v>
      </c>
      <c r="M588" s="19">
        <f>IF(D588 = D804,1,_xll.BDP(K588,$M$10)*L588)</f>
        <v>1.236</v>
      </c>
      <c r="N588" s="264">
        <f t="shared" si="282"/>
        <v>0</v>
      </c>
      <c r="O588" s="50">
        <f>N588 / AA740</f>
        <v>0</v>
      </c>
      <c r="P588" s="273">
        <f>N588 / AA804</f>
        <v>0</v>
      </c>
      <c r="Q588" s="7">
        <f t="shared" si="283"/>
        <v>0</v>
      </c>
      <c r="R588" s="51">
        <f>Q588 / AA740*100</f>
        <v>0</v>
      </c>
      <c r="S588" s="51">
        <f>Q588 / AA804*100</f>
        <v>0</v>
      </c>
      <c r="T588" s="286">
        <f t="shared" si="284"/>
        <v>0</v>
      </c>
      <c r="U588" s="125">
        <f t="shared" si="285"/>
        <v>0</v>
      </c>
      <c r="V588" s="30">
        <f t="shared" si="286"/>
        <v>1</v>
      </c>
      <c r="W588" s="40">
        <v>3</v>
      </c>
      <c r="X588" s="40">
        <v>1</v>
      </c>
      <c r="Y588" s="119">
        <f t="shared" si="287"/>
        <v>0</v>
      </c>
      <c r="Z588" s="119">
        <f t="shared" si="288"/>
        <v>0</v>
      </c>
      <c r="AA588" s="168"/>
      <c r="AB588" s="154">
        <f>_xll.BDH(C588,$AB$10,$D$1,$D$1)</f>
        <v>1577.7</v>
      </c>
      <c r="AC588" s="148">
        <f t="shared" si="289"/>
        <v>-33.799999999999955</v>
      </c>
      <c r="AD588" s="143">
        <f t="shared" si="290"/>
        <v>-2.1423591303796634</v>
      </c>
      <c r="AE588" s="136">
        <v>0</v>
      </c>
      <c r="AF588" s="138">
        <f>IF(D588 = D804,1,_xll.BDP(K588,$AF$10)*L588)</f>
        <v>1.2302999999999999</v>
      </c>
      <c r="AG588" s="160">
        <f>AC588*AE588*V588/AF588 / AI740</f>
        <v>0</v>
      </c>
      <c r="AH588" s="160">
        <f>AC588*AE588*V588/AF588 / AI804</f>
        <v>0</v>
      </c>
      <c r="AI588" s="171"/>
      <c r="AJ588" s="162"/>
      <c r="AK588" s="144"/>
    </row>
    <row r="589" spans="1:38" s="40" customFormat="1" ht="12" customHeight="1" x14ac:dyDescent="0.2">
      <c r="B589" s="45">
        <v>21039</v>
      </c>
      <c r="C589" s="17" t="s">
        <v>1002</v>
      </c>
      <c r="D589" s="40" t="str">
        <f>_xll.BDP(C589,$D$10)</f>
        <v>USD</v>
      </c>
      <c r="E589" s="40" t="s">
        <v>1076</v>
      </c>
      <c r="F589" s="18">
        <f>_xll.BDP(C589,$F$10)</f>
        <v>10.91</v>
      </c>
      <c r="G589" s="18">
        <f>_xll.BDP(C589,$G$10)</f>
        <v>10.805</v>
      </c>
      <c r="H589" s="33">
        <f t="shared" si="280"/>
        <v>-0.10500000000000043</v>
      </c>
      <c r="I589" s="22">
        <f t="shared" si="281"/>
        <v>-0.96241979835014135</v>
      </c>
      <c r="J589" s="26">
        <v>0</v>
      </c>
      <c r="K589" s="48" t="str">
        <f>CONCATENATE(D804,D589, " Curncy")</f>
        <v>EURUSD Curncy</v>
      </c>
      <c r="L589" s="17">
        <f>IF(D589 = D804,1,_xll.BDP(K589,$L$10))</f>
        <v>1</v>
      </c>
      <c r="M589" s="19">
        <f>IF(D589 = D804,1,_xll.BDP(K589,$M$10)*L589)</f>
        <v>1.236</v>
      </c>
      <c r="N589" s="264">
        <f t="shared" si="282"/>
        <v>0</v>
      </c>
      <c r="O589" s="50">
        <f>N589 / AA740</f>
        <v>0</v>
      </c>
      <c r="P589" s="273">
        <f>N589 / AA804</f>
        <v>0</v>
      </c>
      <c r="Q589" s="7">
        <f t="shared" si="283"/>
        <v>0</v>
      </c>
      <c r="R589" s="51">
        <f>Q589 / AA740*100</f>
        <v>0</v>
      </c>
      <c r="S589" s="51">
        <f>Q589 / AA804*100</f>
        <v>0</v>
      </c>
      <c r="T589" s="286">
        <f t="shared" si="284"/>
        <v>0</v>
      </c>
      <c r="U589" s="125">
        <f t="shared" si="285"/>
        <v>0</v>
      </c>
      <c r="V589" s="30">
        <f t="shared" si="286"/>
        <v>1</v>
      </c>
      <c r="W589" s="40">
        <v>0</v>
      </c>
      <c r="X589" s="40">
        <v>1</v>
      </c>
      <c r="Y589" s="119">
        <f t="shared" si="287"/>
        <v>0</v>
      </c>
      <c r="Z589" s="119">
        <f t="shared" si="288"/>
        <v>0</v>
      </c>
      <c r="AA589" s="168"/>
      <c r="AB589" s="154">
        <f>_xll.BDH(C589,$AB$10,$D$1,$D$1)</f>
        <v>11.97</v>
      </c>
      <c r="AC589" s="148">
        <f t="shared" si="289"/>
        <v>-1.0600000000000005</v>
      </c>
      <c r="AD589" s="143">
        <f t="shared" si="290"/>
        <v>-8.8554720133667537</v>
      </c>
      <c r="AE589" s="136">
        <v>0</v>
      </c>
      <c r="AF589" s="138">
        <f>IF(D589 = D804,1,_xll.BDP(K589,$AF$10)*L589)</f>
        <v>1.2302999999999999</v>
      </c>
      <c r="AG589" s="160">
        <f>AC589*AE589*V589/AF589 / AI740</f>
        <v>0</v>
      </c>
      <c r="AH589" s="160">
        <f>AC589*AE589*V589/AF589 / AI804</f>
        <v>0</v>
      </c>
      <c r="AI589" s="171"/>
      <c r="AJ589" s="162"/>
      <c r="AK589" s="144"/>
    </row>
    <row r="590" spans="1:38" s="40" customFormat="1" x14ac:dyDescent="0.2">
      <c r="B590" s="48">
        <v>1883</v>
      </c>
      <c r="D590" s="40" t="s">
        <v>35</v>
      </c>
      <c r="E590" s="17" t="s">
        <v>77</v>
      </c>
      <c r="F590" s="18">
        <v>0</v>
      </c>
      <c r="G590" s="18">
        <v>0</v>
      </c>
      <c r="H590" s="33">
        <f t="shared" si="280"/>
        <v>0</v>
      </c>
      <c r="I590" s="22">
        <f t="shared" si="281"/>
        <v>0</v>
      </c>
      <c r="J590" s="26">
        <v>2847936.1323000002</v>
      </c>
      <c r="K590" s="48" t="str">
        <f>CONCATENATE(D804,D590, " Curncy")</f>
        <v>EURUSD Curncy</v>
      </c>
      <c r="L590" s="17">
        <f>IF(D590 = D804,1,_xll.BDP(K590,$L$10))</f>
        <v>1</v>
      </c>
      <c r="M590" s="19">
        <f>IF(D590 = D804,1,_xll.BDP(K590,$M$10)*L590)</f>
        <v>1.236</v>
      </c>
      <c r="N590" s="264">
        <f t="shared" si="282"/>
        <v>0</v>
      </c>
      <c r="O590" s="50">
        <f>N590 / AA740</f>
        <v>0</v>
      </c>
      <c r="P590" s="273">
        <f>N590 / AA804</f>
        <v>0</v>
      </c>
      <c r="Q590" s="7">
        <f t="shared" si="283"/>
        <v>0</v>
      </c>
      <c r="R590" s="51">
        <f>Q590 / AA740*100</f>
        <v>0</v>
      </c>
      <c r="S590" s="51">
        <f>Q590 / AA804*100</f>
        <v>0</v>
      </c>
      <c r="T590" s="286">
        <f t="shared" si="284"/>
        <v>0</v>
      </c>
      <c r="U590" s="125">
        <f t="shared" si="285"/>
        <v>0</v>
      </c>
      <c r="V590" s="30">
        <f t="shared" si="286"/>
        <v>1</v>
      </c>
      <c r="W590" s="40">
        <v>1</v>
      </c>
      <c r="X590" s="40">
        <v>1</v>
      </c>
      <c r="Y590" s="119">
        <f t="shared" si="287"/>
        <v>0</v>
      </c>
      <c r="Z590" s="119">
        <f t="shared" si="288"/>
        <v>0</v>
      </c>
      <c r="AA590" s="168"/>
      <c r="AB590" s="154">
        <v>0</v>
      </c>
      <c r="AC590" s="148">
        <f t="shared" si="289"/>
        <v>0</v>
      </c>
      <c r="AD590" s="143">
        <f t="shared" si="290"/>
        <v>0</v>
      </c>
      <c r="AE590" s="136">
        <v>2847936.1323000002</v>
      </c>
      <c r="AF590" s="138">
        <f>IF(D590 = D804,1,_xll.BDP(K590,$AF$10)*L590)</f>
        <v>1.2302999999999999</v>
      </c>
      <c r="AG590" s="160">
        <f>AC590*AE590*V590/AF590 / AI740</f>
        <v>0</v>
      </c>
      <c r="AH590" s="160">
        <f>AC590*AE590*V590/AF590 / AI804</f>
        <v>0</v>
      </c>
      <c r="AI590" s="171"/>
      <c r="AJ590" s="162"/>
      <c r="AK590" s="144"/>
    </row>
    <row r="591" spans="1:38" s="40" customFormat="1" ht="12" customHeight="1" x14ac:dyDescent="0.2">
      <c r="B591" s="48">
        <v>1462</v>
      </c>
      <c r="C591" s="40" t="s">
        <v>1003</v>
      </c>
      <c r="D591" s="40" t="str">
        <f>_xll.BDP(C591,$D$10)</f>
        <v>USD</v>
      </c>
      <c r="E591" s="17" t="s">
        <v>1077</v>
      </c>
      <c r="F591" s="18">
        <f>_xll.BDP(C591,$F$10)</f>
        <v>62.88</v>
      </c>
      <c r="G591" s="18">
        <f>_xll.BDP(C591,$G$10)</f>
        <v>63.48</v>
      </c>
      <c r="H591" s="33">
        <f t="shared" si="280"/>
        <v>0.59999999999999432</v>
      </c>
      <c r="I591" s="22">
        <f t="shared" si="281"/>
        <v>0.95419847328243379</v>
      </c>
      <c r="J591" s="26">
        <v>0</v>
      </c>
      <c r="K591" s="48" t="str">
        <f>CONCATENATE(D804,D591, " Curncy")</f>
        <v>EURUSD Curncy</v>
      </c>
      <c r="L591" s="17">
        <f>IF(D591 = D804,1,_xll.BDP(K591,$L$10))</f>
        <v>1</v>
      </c>
      <c r="M591" s="19">
        <f>IF(D591 = D804,1,_xll.BDP(K591,$M$10)*L591)</f>
        <v>1.236</v>
      </c>
      <c r="N591" s="264">
        <f t="shared" si="282"/>
        <v>0</v>
      </c>
      <c r="O591" s="50">
        <f>N591 / AA740</f>
        <v>0</v>
      </c>
      <c r="P591" s="273">
        <f>N591 / AA804</f>
        <v>0</v>
      </c>
      <c r="Q591" s="7">
        <f t="shared" si="283"/>
        <v>0</v>
      </c>
      <c r="R591" s="51">
        <f>Q591 / AA740*100</f>
        <v>0</v>
      </c>
      <c r="S591" s="51">
        <f>Q591 / AA804*100</f>
        <v>0</v>
      </c>
      <c r="T591" s="286">
        <f t="shared" si="284"/>
        <v>0</v>
      </c>
      <c r="U591" s="125">
        <f t="shared" si="285"/>
        <v>0</v>
      </c>
      <c r="V591" s="30">
        <f t="shared" si="286"/>
        <v>1</v>
      </c>
      <c r="W591" s="40">
        <v>0</v>
      </c>
      <c r="X591" s="40">
        <v>1</v>
      </c>
      <c r="Y591" s="119">
        <f t="shared" si="287"/>
        <v>0</v>
      </c>
      <c r="Z591" s="119">
        <f t="shared" si="288"/>
        <v>0</v>
      </c>
      <c r="AA591" s="168"/>
      <c r="AB591" s="154">
        <f>_xll.BDH(C591,$AB$10,$D$1,$D$1)</f>
        <v>66.02</v>
      </c>
      <c r="AC591" s="148">
        <f t="shared" si="289"/>
        <v>-3.1399999999999935</v>
      </c>
      <c r="AD591" s="143">
        <f t="shared" si="290"/>
        <v>-4.7561345046955372</v>
      </c>
      <c r="AE591" s="136">
        <v>0</v>
      </c>
      <c r="AF591" s="138">
        <f>IF(D591 = D804,1,_xll.BDP(K591,$AF$10)*L591)</f>
        <v>1.2302999999999999</v>
      </c>
      <c r="AG591" s="160">
        <f>AC591*AE591*V591/AF591 / AI740</f>
        <v>0</v>
      </c>
      <c r="AH591" s="160">
        <f>AC591*AE591*V591/AF591 / AI804</f>
        <v>0</v>
      </c>
      <c r="AI591" s="171"/>
      <c r="AJ591" s="162"/>
      <c r="AK591" s="144"/>
    </row>
    <row r="592" spans="1:38" s="40" customFormat="1" ht="12" customHeight="1" x14ac:dyDescent="0.2">
      <c r="B592" s="48">
        <v>22396</v>
      </c>
      <c r="C592" s="40" t="s">
        <v>1005</v>
      </c>
      <c r="D592" s="40" t="str">
        <f>_xll.BDP(C592,$D$10)</f>
        <v>USD</v>
      </c>
      <c r="E592" s="17" t="s">
        <v>1079</v>
      </c>
      <c r="F592" s="18">
        <f>_xll.BDP(C592,$F$10)</f>
        <v>162.58000000000001</v>
      </c>
      <c r="G592" s="18">
        <f>_xll.BDP(C592,$G$10)</f>
        <v>164.29</v>
      </c>
      <c r="H592" s="33">
        <f t="shared" si="280"/>
        <v>1.7099999999999795</v>
      </c>
      <c r="I592" s="22">
        <f t="shared" si="281"/>
        <v>1.0517898880550987</v>
      </c>
      <c r="J592" s="26">
        <v>0</v>
      </c>
      <c r="K592" s="48" t="str">
        <f>CONCATENATE(D804,D592, " Curncy")</f>
        <v>EURUSD Curncy</v>
      </c>
      <c r="L592" s="17">
        <f>IF(D592 = D804,1,_xll.BDP(K592,$L$10))</f>
        <v>1</v>
      </c>
      <c r="M592" s="19">
        <f>IF(D592 = D804,1,_xll.BDP(K592,$M$10)*L592)</f>
        <v>1.236</v>
      </c>
      <c r="N592" s="264">
        <f t="shared" si="282"/>
        <v>0</v>
      </c>
      <c r="O592" s="50">
        <f>N592 / AA740</f>
        <v>0</v>
      </c>
      <c r="P592" s="273">
        <f>N592 / AA804</f>
        <v>0</v>
      </c>
      <c r="Q592" s="7">
        <f t="shared" si="283"/>
        <v>0</v>
      </c>
      <c r="R592" s="51">
        <f>Q592 / AA740*100</f>
        <v>0</v>
      </c>
      <c r="S592" s="51">
        <f>Q592 / AA804*100</f>
        <v>0</v>
      </c>
      <c r="T592" s="286">
        <f t="shared" si="284"/>
        <v>0</v>
      </c>
      <c r="U592" s="125">
        <f t="shared" si="285"/>
        <v>0</v>
      </c>
      <c r="V592" s="30">
        <f t="shared" si="286"/>
        <v>1</v>
      </c>
      <c r="W592" s="40">
        <v>0</v>
      </c>
      <c r="X592" s="40">
        <v>1</v>
      </c>
      <c r="Y592" s="119">
        <f t="shared" si="287"/>
        <v>0</v>
      </c>
      <c r="Z592" s="119">
        <f t="shared" si="288"/>
        <v>0</v>
      </c>
      <c r="AA592" s="168"/>
      <c r="AB592" s="154">
        <f>_xll.BDH(C592,$AB$10,$D$1,$D$1)</f>
        <v>153.5</v>
      </c>
      <c r="AC592" s="148">
        <f t="shared" si="289"/>
        <v>9.0800000000000125</v>
      </c>
      <c r="AD592" s="143">
        <f t="shared" si="290"/>
        <v>5.9153094462540796</v>
      </c>
      <c r="AE592" s="136">
        <v>0</v>
      </c>
      <c r="AF592" s="138">
        <f>IF(D592 = D804,1,_xll.BDP(K592,$AF$10)*L592)</f>
        <v>1.2302999999999999</v>
      </c>
      <c r="AG592" s="160">
        <f>AC592*AE592*V592/AF592 / AI740</f>
        <v>0</v>
      </c>
      <c r="AH592" s="160">
        <f>AC592*AE592*V592/AF592 / AI804</f>
        <v>0</v>
      </c>
      <c r="AI592" s="171"/>
      <c r="AJ592" s="162"/>
      <c r="AK592" s="144"/>
    </row>
    <row r="593" spans="2:37" s="40" customFormat="1" ht="12" customHeight="1" x14ac:dyDescent="0.2">
      <c r="B593" s="48">
        <v>4063</v>
      </c>
      <c r="C593" s="40" t="s">
        <v>1006</v>
      </c>
      <c r="D593" s="40" t="str">
        <f>_xll.BDP(C593,$D$10)</f>
        <v>USD</v>
      </c>
      <c r="E593" s="17" t="s">
        <v>1080</v>
      </c>
      <c r="F593" s="18">
        <f>_xll.BDP(C593,$F$10)</f>
        <v>1053.1500000000001</v>
      </c>
      <c r="G593" s="18">
        <f>_xll.BDP(C593,$G$10)</f>
        <v>1055.5999999999999</v>
      </c>
      <c r="H593" s="33">
        <f t="shared" si="280"/>
        <v>2.4499999999998181</v>
      </c>
      <c r="I593" s="22">
        <f t="shared" si="281"/>
        <v>0.23263542705215953</v>
      </c>
      <c r="J593" s="26">
        <v>0</v>
      </c>
      <c r="K593" s="48" t="str">
        <f>CONCATENATE(D804,D593, " Curncy")</f>
        <v>EURUSD Curncy</v>
      </c>
      <c r="L593" s="17">
        <f>IF(D593 = D804,1,_xll.BDP(K593,$L$10))</f>
        <v>1</v>
      </c>
      <c r="M593" s="19">
        <f>IF(D593 = D804,1,_xll.BDP(K593,$M$10)*L593)</f>
        <v>1.236</v>
      </c>
      <c r="N593" s="264">
        <f t="shared" si="282"/>
        <v>0</v>
      </c>
      <c r="O593" s="50">
        <f>N593 / AA740</f>
        <v>0</v>
      </c>
      <c r="P593" s="273">
        <f>N593 / AA804</f>
        <v>0</v>
      </c>
      <c r="Q593" s="7">
        <f t="shared" si="283"/>
        <v>0</v>
      </c>
      <c r="R593" s="51">
        <f>Q593 / AA740*100</f>
        <v>0</v>
      </c>
      <c r="S593" s="51">
        <f>Q593 / AA804*100</f>
        <v>0</v>
      </c>
      <c r="T593" s="286">
        <f t="shared" si="284"/>
        <v>0</v>
      </c>
      <c r="U593" s="125">
        <f t="shared" si="285"/>
        <v>0</v>
      </c>
      <c r="V593" s="30">
        <f t="shared" si="286"/>
        <v>1</v>
      </c>
      <c r="W593" s="40">
        <v>0</v>
      </c>
      <c r="X593" s="40">
        <v>1</v>
      </c>
      <c r="Y593" s="119">
        <f t="shared" si="287"/>
        <v>0</v>
      </c>
      <c r="Z593" s="119">
        <f t="shared" si="288"/>
        <v>0</v>
      </c>
      <c r="AA593" s="168"/>
      <c r="AB593" s="154">
        <f>_xll.BDH(C593,$AB$10,$D$1,$D$1)</f>
        <v>1129.3800000000001</v>
      </c>
      <c r="AC593" s="148">
        <f t="shared" si="289"/>
        <v>-76.230000000000018</v>
      </c>
      <c r="AD593" s="143">
        <f t="shared" si="290"/>
        <v>-6.7497210859055423</v>
      </c>
      <c r="AE593" s="136">
        <v>0</v>
      </c>
      <c r="AF593" s="138">
        <f>IF(D593 = D804,1,_xll.BDP(K593,$AF$10)*L593)</f>
        <v>1.2302999999999999</v>
      </c>
      <c r="AG593" s="160">
        <f>AC593*AE593*V593/AF593 / AI740</f>
        <v>0</v>
      </c>
      <c r="AH593" s="160">
        <f>AC593*AE593*V593/AF593 / AI804</f>
        <v>0</v>
      </c>
      <c r="AI593" s="171"/>
      <c r="AJ593" s="162"/>
      <c r="AK593" s="144"/>
    </row>
    <row r="594" spans="2:37" s="40" customFormat="1" x14ac:dyDescent="0.2">
      <c r="B594" s="45">
        <v>19697</v>
      </c>
      <c r="C594" s="195" t="s">
        <v>76</v>
      </c>
      <c r="D594" s="40" t="str">
        <f>_xll.BDP(C594,$D$10)</f>
        <v>USD</v>
      </c>
      <c r="E594" s="17" t="s">
        <v>388</v>
      </c>
      <c r="F594" s="18">
        <f>_xll.BDP(C594,$F$10)</f>
        <v>52.31</v>
      </c>
      <c r="G594" s="18">
        <f>_xll.BDP(C594,$G$10)</f>
        <v>52.265000000000001</v>
      </c>
      <c r="H594" s="33">
        <f t="shared" si="280"/>
        <v>-4.5000000000001705E-2</v>
      </c>
      <c r="I594" s="22">
        <f t="shared" si="281"/>
        <v>-8.602561651692163E-2</v>
      </c>
      <c r="J594" s="26">
        <v>16700</v>
      </c>
      <c r="K594" s="48" t="str">
        <f>CONCATENATE(D804,D594, " Curncy")</f>
        <v>EURUSD Curncy</v>
      </c>
      <c r="L594" s="17">
        <f>IF(D594 = D804,1,_xll.BDP(K594,$L$10))</f>
        <v>1</v>
      </c>
      <c r="M594" s="19">
        <f>IF(D594 = D804,1,_xll.BDP(K594,$M$10)*L594)</f>
        <v>1.236</v>
      </c>
      <c r="N594" s="264">
        <f t="shared" si="282"/>
        <v>-608.00970873788708</v>
      </c>
      <c r="O594" s="50">
        <f>N594 / AA740</f>
        <v>-3.9263334596550016E-6</v>
      </c>
      <c r="P594" s="273">
        <f>N594 / AA804</f>
        <v>-3.6133237969518013E-6</v>
      </c>
      <c r="Q594" s="7">
        <f t="shared" si="283"/>
        <v>706169.49838187709</v>
      </c>
      <c r="R594" s="51">
        <f>Q594 / AA740*100</f>
        <v>0.45602181837524641</v>
      </c>
      <c r="S594" s="51">
        <f>Q594 / AA804*100</f>
        <v>0.41966748499484174</v>
      </c>
      <c r="T594" s="286">
        <f t="shared" si="284"/>
        <v>0</v>
      </c>
      <c r="U594" s="125">
        <f t="shared" si="285"/>
        <v>0.45602181837524641</v>
      </c>
      <c r="V594" s="30">
        <f t="shared" si="286"/>
        <v>1</v>
      </c>
      <c r="W594" s="40">
        <v>0</v>
      </c>
      <c r="X594" s="40">
        <v>1</v>
      </c>
      <c r="Y594" s="119">
        <f t="shared" si="287"/>
        <v>0</v>
      </c>
      <c r="Z594" s="119">
        <f t="shared" si="288"/>
        <v>0</v>
      </c>
      <c r="AA594" s="168"/>
      <c r="AB594" s="154">
        <f>_xll.BDH(C594,$AB$10,$D$1,$D$1)</f>
        <v>54.79</v>
      </c>
      <c r="AC594" s="148">
        <f t="shared" si="289"/>
        <v>-2.4799999999999969</v>
      </c>
      <c r="AD594" s="143">
        <f t="shared" si="290"/>
        <v>-4.5263734258076234</v>
      </c>
      <c r="AE594" s="136">
        <v>16700</v>
      </c>
      <c r="AF594" s="138">
        <f>IF(D594 = D804,1,_xll.BDP(K594,$AF$10)*L594)</f>
        <v>1.2302999999999999</v>
      </c>
      <c r="AG594" s="160">
        <f>AC594*AE594*V594/AF594 / AI740</f>
        <v>-2.1791971435471607E-4</v>
      </c>
      <c r="AH594" s="160">
        <f>AC594*AE594*V594/AF594 / AI804</f>
        <v>-2.0047957683708105E-4</v>
      </c>
      <c r="AI594" s="171"/>
      <c r="AJ594" s="162"/>
      <c r="AK594" s="144"/>
    </row>
    <row r="595" spans="2:37" s="40" customFormat="1" x14ac:dyDescent="0.2">
      <c r="B595" s="48">
        <v>19517</v>
      </c>
      <c r="D595" s="40" t="s">
        <v>35</v>
      </c>
      <c r="E595" s="17" t="s">
        <v>75</v>
      </c>
      <c r="F595" s="18">
        <v>9.9999999999999995E-7</v>
      </c>
      <c r="G595" s="18">
        <v>9.9999999999999995E-7</v>
      </c>
      <c r="H595" s="33">
        <f t="shared" si="280"/>
        <v>0</v>
      </c>
      <c r="I595" s="22">
        <f t="shared" si="281"/>
        <v>0</v>
      </c>
      <c r="J595" s="26">
        <v>210610</v>
      </c>
      <c r="K595" s="48" t="str">
        <f>CONCATENATE(D804,D595, " Curncy")</f>
        <v>EURUSD Curncy</v>
      </c>
      <c r="L595" s="17">
        <f>IF(D595 = D804,1,_xll.BDP(K595,$L$10))</f>
        <v>1</v>
      </c>
      <c r="M595" s="19">
        <f>IF(D595 = D804,1,_xll.BDP(K595,$M$10)*L595)</f>
        <v>1.236</v>
      </c>
      <c r="N595" s="264">
        <f t="shared" si="282"/>
        <v>0</v>
      </c>
      <c r="O595" s="50">
        <f>N595 / AA740</f>
        <v>0</v>
      </c>
      <c r="P595" s="273">
        <f>N595 / AA804</f>
        <v>0</v>
      </c>
      <c r="Q595" s="7">
        <f t="shared" si="283"/>
        <v>0.17039644012944982</v>
      </c>
      <c r="R595" s="51">
        <f>Q595 / AA740*100</f>
        <v>1.1003660544749282E-7</v>
      </c>
      <c r="S595" s="51">
        <f>Q595 / AA804*100</f>
        <v>1.0126442114118297E-7</v>
      </c>
      <c r="T595" s="286">
        <f t="shared" si="284"/>
        <v>0</v>
      </c>
      <c r="U595" s="125">
        <f t="shared" si="285"/>
        <v>1.1003660544749282E-7</v>
      </c>
      <c r="V595" s="30">
        <f t="shared" si="286"/>
        <v>1</v>
      </c>
      <c r="W595" s="40">
        <v>1</v>
      </c>
      <c r="X595" s="40">
        <v>1</v>
      </c>
      <c r="Y595" s="119">
        <f t="shared" si="287"/>
        <v>0</v>
      </c>
      <c r="Z595" s="119">
        <f t="shared" si="288"/>
        <v>0</v>
      </c>
      <c r="AA595" s="168"/>
      <c r="AB595" s="154">
        <v>9.9999999999999995E-7</v>
      </c>
      <c r="AC595" s="148">
        <f t="shared" si="289"/>
        <v>0</v>
      </c>
      <c r="AD595" s="143">
        <f t="shared" si="290"/>
        <v>0</v>
      </c>
      <c r="AE595" s="136">
        <v>210610</v>
      </c>
      <c r="AF595" s="138">
        <f>IF(D595 = D804,1,_xll.BDP(K595,$AF$10)*L595)</f>
        <v>1.2302999999999999</v>
      </c>
      <c r="AG595" s="160">
        <f>AC595*AE595*V595/AF595 / AI740</f>
        <v>0</v>
      </c>
      <c r="AH595" s="160">
        <f>AC595*AE595*V595/AF595 / AI804</f>
        <v>0</v>
      </c>
      <c r="AI595" s="171"/>
      <c r="AJ595" s="162"/>
      <c r="AK595" s="144"/>
    </row>
    <row r="596" spans="2:37" s="40" customFormat="1" ht="12" customHeight="1" x14ac:dyDescent="0.2">
      <c r="B596" s="48">
        <v>19321</v>
      </c>
      <c r="C596" s="40" t="s">
        <v>1007</v>
      </c>
      <c r="D596" s="40" t="str">
        <f>_xll.BDP(C596,$D$10)</f>
        <v>USD</v>
      </c>
      <c r="E596" s="17" t="s">
        <v>1081</v>
      </c>
      <c r="F596" s="18">
        <f>_xll.BDP(C596,$F$10)</f>
        <v>91.41</v>
      </c>
      <c r="G596" s="18">
        <f>_xll.BDP(C596,$G$10)</f>
        <v>92</v>
      </c>
      <c r="H596" s="33">
        <f t="shared" si="280"/>
        <v>0.59000000000000341</v>
      </c>
      <c r="I596" s="22">
        <f t="shared" si="281"/>
        <v>0.64544360573241821</v>
      </c>
      <c r="J596" s="26">
        <v>0</v>
      </c>
      <c r="K596" s="48" t="str">
        <f>CONCATENATE(D804,D596, " Curncy")</f>
        <v>EURUSD Curncy</v>
      </c>
      <c r="L596" s="17">
        <f>IF(D596 = D804,1,_xll.BDP(K596,$L$10))</f>
        <v>1</v>
      </c>
      <c r="M596" s="19">
        <f>IF(D596 = D804,1,_xll.BDP(K596,$M$10)*L596)</f>
        <v>1.236</v>
      </c>
      <c r="N596" s="264">
        <f t="shared" si="282"/>
        <v>0</v>
      </c>
      <c r="O596" s="50">
        <f>N596 / AA740</f>
        <v>0</v>
      </c>
      <c r="P596" s="273">
        <f>N596 / AA804</f>
        <v>0</v>
      </c>
      <c r="Q596" s="7">
        <f t="shared" si="283"/>
        <v>0</v>
      </c>
      <c r="R596" s="51">
        <f>Q596 / AA740*100</f>
        <v>0</v>
      </c>
      <c r="S596" s="51">
        <f>Q596 / AA804*100</f>
        <v>0</v>
      </c>
      <c r="T596" s="286">
        <f t="shared" si="284"/>
        <v>0</v>
      </c>
      <c r="U596" s="125">
        <f t="shared" si="285"/>
        <v>0</v>
      </c>
      <c r="V596" s="30">
        <f t="shared" si="286"/>
        <v>1</v>
      </c>
      <c r="W596" s="40">
        <v>0</v>
      </c>
      <c r="X596" s="40">
        <v>1</v>
      </c>
      <c r="Y596" s="119">
        <f t="shared" si="287"/>
        <v>0</v>
      </c>
      <c r="Z596" s="119">
        <f t="shared" si="288"/>
        <v>0</v>
      </c>
      <c r="AA596" s="168"/>
      <c r="AB596" s="154">
        <f>_xll.BDH(C596,$AB$10,$D$1,$D$1)</f>
        <v>96.59</v>
      </c>
      <c r="AC596" s="148">
        <f t="shared" si="289"/>
        <v>-5.1800000000000068</v>
      </c>
      <c r="AD596" s="143">
        <f t="shared" si="290"/>
        <v>-5.36287400352004</v>
      </c>
      <c r="AE596" s="136">
        <v>0</v>
      </c>
      <c r="AF596" s="138">
        <f>IF(D596 = D804,1,_xll.BDP(K596,$AF$10)*L596)</f>
        <v>1.2302999999999999</v>
      </c>
      <c r="AG596" s="160">
        <f>AC596*AE596*V596/AF596 / AI740</f>
        <v>0</v>
      </c>
      <c r="AH596" s="160">
        <f>AC596*AE596*V596/AF596 / AI804</f>
        <v>0</v>
      </c>
      <c r="AI596" s="171"/>
      <c r="AJ596" s="162"/>
      <c r="AK596" s="144"/>
    </row>
    <row r="597" spans="2:37" s="40" customFormat="1" x14ac:dyDescent="0.2">
      <c r="B597" s="45">
        <v>867</v>
      </c>
      <c r="C597" s="195" t="s">
        <v>74</v>
      </c>
      <c r="D597" s="40" t="str">
        <f>_xll.BDP(C597,$D$10)</f>
        <v>USD</v>
      </c>
      <c r="E597" s="17" t="s">
        <v>387</v>
      </c>
      <c r="F597" s="18">
        <f>_xll.BDP(C597,$F$10)</f>
        <v>168.85</v>
      </c>
      <c r="G597" s="18">
        <f>_xll.BDP(C597,$G$10)</f>
        <v>169.601</v>
      </c>
      <c r="H597" s="33">
        <f t="shared" si="280"/>
        <v>0.75100000000000477</v>
      </c>
      <c r="I597" s="22">
        <f t="shared" si="281"/>
        <v>0.44477346757477337</v>
      </c>
      <c r="J597" s="26">
        <v>-23222</v>
      </c>
      <c r="K597" s="48" t="str">
        <f>CONCATENATE(D804,D597, " Curncy")</f>
        <v>EURUSD Curncy</v>
      </c>
      <c r="L597" s="17">
        <f>IF(D597 = D804,1,_xll.BDP(K597,$L$10))</f>
        <v>1</v>
      </c>
      <c r="M597" s="19">
        <f>IF(D597 = D804,1,_xll.BDP(K597,$M$10)*L597)</f>
        <v>1.236</v>
      </c>
      <c r="N597" s="264">
        <f t="shared" si="282"/>
        <v>-14109.807443365786</v>
      </c>
      <c r="O597" s="50">
        <f>N597 / AA740</f>
        <v>-9.1116652050138763E-5</v>
      </c>
      <c r="P597" s="273">
        <f>N597 / AA804</f>
        <v>-8.3852777797500841E-5</v>
      </c>
      <c r="Q597" s="7">
        <f t="shared" si="283"/>
        <v>-3186467.9789644009</v>
      </c>
      <c r="R597" s="51">
        <f>Q597 / AA740*100</f>
        <v>-2.057719747583953</v>
      </c>
      <c r="S597" s="51">
        <f>Q597 / AA804*100</f>
        <v>-1.8936770928407252</v>
      </c>
      <c r="T597" s="286">
        <f t="shared" si="284"/>
        <v>-2.057719747583953</v>
      </c>
      <c r="U597" s="125">
        <f t="shared" si="285"/>
        <v>0</v>
      </c>
      <c r="V597" s="30">
        <f t="shared" si="286"/>
        <v>1</v>
      </c>
      <c r="W597" s="40">
        <v>0</v>
      </c>
      <c r="X597" s="40">
        <v>1</v>
      </c>
      <c r="Y597" s="119">
        <f t="shared" si="287"/>
        <v>0</v>
      </c>
      <c r="Z597" s="119">
        <f t="shared" si="288"/>
        <v>0</v>
      </c>
      <c r="AA597" s="168"/>
      <c r="AB597" s="154">
        <f>_xll.BDH(C597,$AB$10,$D$1,$D$1)</f>
        <v>176.94</v>
      </c>
      <c r="AC597" s="148">
        <f t="shared" si="289"/>
        <v>-8.0900000000000034</v>
      </c>
      <c r="AD597" s="143">
        <f t="shared" si="290"/>
        <v>-4.5721713575223264</v>
      </c>
      <c r="AE597" s="136">
        <v>-23222</v>
      </c>
      <c r="AF597" s="138">
        <f>IF(D597 = D804,1,_xll.BDP(K597,$AF$10)*L597)</f>
        <v>1.2302999999999999</v>
      </c>
      <c r="AG597" s="160">
        <f>AC597*AE597*V597/AF597 / AI740</f>
        <v>9.8849963054299943E-4</v>
      </c>
      <c r="AH597" s="160">
        <f>AC597*AE597*V597/AF597 / AI804</f>
        <v>9.0938990178876739E-4</v>
      </c>
      <c r="AI597" s="171"/>
      <c r="AJ597" s="162"/>
      <c r="AK597" s="144"/>
    </row>
    <row r="598" spans="2:37" s="40" customFormat="1" ht="12" customHeight="1" x14ac:dyDescent="0.2">
      <c r="B598" s="45">
        <v>8563</v>
      </c>
      <c r="C598" s="195" t="s">
        <v>1008</v>
      </c>
      <c r="D598" s="40" t="str">
        <f>_xll.BDP(C598,$D$10)</f>
        <v>USD</v>
      </c>
      <c r="E598" s="17" t="s">
        <v>1082</v>
      </c>
      <c r="F598" s="18">
        <f>_xll.BDP(C598,$F$10)</f>
        <v>35.369999999999997</v>
      </c>
      <c r="G598" s="18">
        <f>_xll.BDP(C598,$G$10)</f>
        <v>35.335000000000001</v>
      </c>
      <c r="H598" s="33">
        <f t="shared" si="280"/>
        <v>-3.4999999999996589E-2</v>
      </c>
      <c r="I598" s="22">
        <f t="shared" si="281"/>
        <v>-9.8953915747799243E-2</v>
      </c>
      <c r="J598" s="26">
        <v>0</v>
      </c>
      <c r="K598" s="48" t="str">
        <f>CONCATENATE(D804,D598, " Curncy")</f>
        <v>EURUSD Curncy</v>
      </c>
      <c r="L598" s="17">
        <f>IF(D598 = D804,1,_xll.BDP(K598,$L$10))</f>
        <v>1</v>
      </c>
      <c r="M598" s="19">
        <f>IF(D598 = D804,1,_xll.BDP(K598,$M$10)*L598)</f>
        <v>1.236</v>
      </c>
      <c r="N598" s="264">
        <f t="shared" si="282"/>
        <v>0</v>
      </c>
      <c r="O598" s="50">
        <f>N598 / AA740</f>
        <v>0</v>
      </c>
      <c r="P598" s="273">
        <f>N598 / AA804</f>
        <v>0</v>
      </c>
      <c r="Q598" s="7">
        <f t="shared" si="283"/>
        <v>0</v>
      </c>
      <c r="R598" s="51">
        <f>Q598 / AA740*100</f>
        <v>0</v>
      </c>
      <c r="S598" s="51">
        <f>Q598 / AA804*100</f>
        <v>0</v>
      </c>
      <c r="T598" s="286">
        <f t="shared" si="284"/>
        <v>0</v>
      </c>
      <c r="U598" s="125">
        <f t="shared" si="285"/>
        <v>0</v>
      </c>
      <c r="V598" s="30">
        <f t="shared" si="286"/>
        <v>1</v>
      </c>
      <c r="W598" s="40">
        <v>0</v>
      </c>
      <c r="X598" s="40">
        <v>1</v>
      </c>
      <c r="Y598" s="119">
        <f t="shared" si="287"/>
        <v>0</v>
      </c>
      <c r="Z598" s="119">
        <f t="shared" si="288"/>
        <v>0</v>
      </c>
      <c r="AA598" s="168"/>
      <c r="AB598" s="154">
        <f>_xll.BDH(C598,$AB$10,$D$1,$D$1)</f>
        <v>37.11</v>
      </c>
      <c r="AC598" s="148">
        <f t="shared" si="289"/>
        <v>-1.740000000000002</v>
      </c>
      <c r="AD598" s="143">
        <f t="shared" si="290"/>
        <v>-4.6887631366208629</v>
      </c>
      <c r="AE598" s="136">
        <v>0</v>
      </c>
      <c r="AF598" s="138">
        <f>IF(D598 = D804,1,_xll.BDP(K598,$AF$10)*L598)</f>
        <v>1.2302999999999999</v>
      </c>
      <c r="AG598" s="160">
        <f>AC598*AE598*V598/AF598 / AI740</f>
        <v>0</v>
      </c>
      <c r="AH598" s="160">
        <f>AC598*AE598*V598/AF598 / AI804</f>
        <v>0</v>
      </c>
      <c r="AI598" s="171"/>
      <c r="AJ598" s="162"/>
      <c r="AK598" s="144"/>
    </row>
    <row r="599" spans="2:37" s="40" customFormat="1" ht="12" customHeight="1" x14ac:dyDescent="0.2">
      <c r="B599" s="45">
        <v>10335</v>
      </c>
      <c r="C599" s="195" t="s">
        <v>1010</v>
      </c>
      <c r="D599" s="40" t="str">
        <f>_xll.BDP(C599,$D$10)</f>
        <v>USD</v>
      </c>
      <c r="E599" s="17" t="s">
        <v>1084</v>
      </c>
      <c r="F599" s="18">
        <f>_xll.BDP(C599,$F$10)</f>
        <v>147.47</v>
      </c>
      <c r="G599" s="18">
        <f>_xll.BDP(C599,$G$10)</f>
        <v>147.41</v>
      </c>
      <c r="H599" s="33">
        <f t="shared" si="280"/>
        <v>-6.0000000000002274E-2</v>
      </c>
      <c r="I599" s="22">
        <f t="shared" si="281"/>
        <v>-4.0686241269412268E-2</v>
      </c>
      <c r="J599" s="26">
        <v>0</v>
      </c>
      <c r="K599" s="48" t="str">
        <f>CONCATENATE(D804,D599, " Curncy")</f>
        <v>EURUSD Curncy</v>
      </c>
      <c r="L599" s="17">
        <f>IF(D599 = D804,1,_xll.BDP(K599,$L$10))</f>
        <v>1</v>
      </c>
      <c r="M599" s="19">
        <f>IF(D599 = D804,1,_xll.BDP(K599,$M$10)*L599)</f>
        <v>1.236</v>
      </c>
      <c r="N599" s="264">
        <f t="shared" si="282"/>
        <v>0</v>
      </c>
      <c r="O599" s="50">
        <f>N599 / AA740</f>
        <v>0</v>
      </c>
      <c r="P599" s="273">
        <f>N599 / AA804</f>
        <v>0</v>
      </c>
      <c r="Q599" s="7">
        <f t="shared" si="283"/>
        <v>0</v>
      </c>
      <c r="R599" s="51">
        <f>Q599 / AA740*100</f>
        <v>0</v>
      </c>
      <c r="S599" s="51">
        <f>Q599 / AA804*100</f>
        <v>0</v>
      </c>
      <c r="T599" s="286">
        <f t="shared" si="284"/>
        <v>0</v>
      </c>
      <c r="U599" s="125">
        <f t="shared" si="285"/>
        <v>0</v>
      </c>
      <c r="V599" s="30">
        <f t="shared" si="286"/>
        <v>1</v>
      </c>
      <c r="W599" s="40">
        <v>0</v>
      </c>
      <c r="X599" s="40">
        <v>1</v>
      </c>
      <c r="Y599" s="119">
        <f t="shared" si="287"/>
        <v>0</v>
      </c>
      <c r="Z599" s="119">
        <f t="shared" si="288"/>
        <v>0</v>
      </c>
      <c r="AA599" s="168"/>
      <c r="AB599" s="154">
        <f>_xll.BDH(C599,$AB$10,$D$1,$D$1)</f>
        <v>149.99</v>
      </c>
      <c r="AC599" s="148">
        <f t="shared" si="289"/>
        <v>-2.5200000000000102</v>
      </c>
      <c r="AD599" s="143">
        <f t="shared" si="290"/>
        <v>-1.6801120074671712</v>
      </c>
      <c r="AE599" s="136">
        <v>0</v>
      </c>
      <c r="AF599" s="138">
        <f>IF(D599 = D804,1,_xll.BDP(K599,$AF$10)*L599)</f>
        <v>1.2302999999999999</v>
      </c>
      <c r="AG599" s="160">
        <f>AC599*AE599*V599/AF599 / AI740</f>
        <v>0</v>
      </c>
      <c r="AH599" s="160">
        <f>AC599*AE599*V599/AF599 / AI804</f>
        <v>0</v>
      </c>
      <c r="AI599" s="171"/>
      <c r="AJ599" s="162"/>
      <c r="AK599" s="144"/>
    </row>
    <row r="600" spans="2:37" s="40" customFormat="1" x14ac:dyDescent="0.2">
      <c r="B600" s="45">
        <v>17946</v>
      </c>
      <c r="C600" s="195" t="s">
        <v>73</v>
      </c>
      <c r="D600" s="40" t="str">
        <f>_xll.BDP(C600,$D$10)</f>
        <v>USD</v>
      </c>
      <c r="E600" s="17" t="s">
        <v>358</v>
      </c>
      <c r="F600" s="18">
        <f>_xll.BDP(C600,$F$10)</f>
        <v>48.06</v>
      </c>
      <c r="G600" s="18">
        <f>_xll.BDP(C600,$G$10)</f>
        <v>47.204999999999998</v>
      </c>
      <c r="H600" s="33">
        <f t="shared" si="280"/>
        <v>-0.85500000000000398</v>
      </c>
      <c r="I600" s="22">
        <f t="shared" si="281"/>
        <v>-1.7790262172284725</v>
      </c>
      <c r="J600" s="26">
        <v>-48000</v>
      </c>
      <c r="K600" s="48" t="str">
        <f>CONCATENATE(D804,D600, " Curncy")</f>
        <v>EURUSD Curncy</v>
      </c>
      <c r="L600" s="17">
        <f>IF(D600 = D804,1,_xll.BDP(K600,$L$10))</f>
        <v>1</v>
      </c>
      <c r="M600" s="19">
        <f>IF(D600 = D804,1,_xll.BDP(K600,$M$10)*L600)</f>
        <v>1.236</v>
      </c>
      <c r="N600" s="264">
        <f t="shared" si="282"/>
        <v>33203.883495145783</v>
      </c>
      <c r="O600" s="50">
        <f>N600 / AA740</f>
        <v>2.1442012665899655E-4</v>
      </c>
      <c r="P600" s="273">
        <f>N600 / AA804</f>
        <v>1.9732642531855888E-4</v>
      </c>
      <c r="Q600" s="7">
        <f t="shared" si="283"/>
        <v>-1833203.8834951457</v>
      </c>
      <c r="R600" s="51">
        <f>Q600 / AA740*100</f>
        <v>-1.1838248045541389</v>
      </c>
      <c r="S600" s="51">
        <f>Q600 / AA804*100</f>
        <v>-1.0894495797850912</v>
      </c>
      <c r="T600" s="286">
        <f t="shared" si="284"/>
        <v>-1.1838248045541389</v>
      </c>
      <c r="U600" s="125">
        <f t="shared" si="285"/>
        <v>0</v>
      </c>
      <c r="V600" s="30">
        <f t="shared" si="286"/>
        <v>1</v>
      </c>
      <c r="W600" s="40">
        <v>0</v>
      </c>
      <c r="X600" s="40">
        <v>1</v>
      </c>
      <c r="Y600" s="119">
        <f t="shared" si="287"/>
        <v>2.1442012665899655E-4</v>
      </c>
      <c r="Z600" s="119">
        <f t="shared" si="288"/>
        <v>0</v>
      </c>
      <c r="AA600" s="168"/>
      <c r="AB600" s="154">
        <f>_xll.BDH(C600,$AB$10,$D$1,$D$1)</f>
        <v>46.1</v>
      </c>
      <c r="AC600" s="148">
        <f t="shared" si="289"/>
        <v>1.9600000000000009</v>
      </c>
      <c r="AD600" s="143">
        <f t="shared" si="290"/>
        <v>4.2516268980477241</v>
      </c>
      <c r="AE600" s="136">
        <v>-48000</v>
      </c>
      <c r="AF600" s="138">
        <f>IF(D600 = D804,1,_xll.BDP(K600,$AF$10)*L600)</f>
        <v>1.2302999999999999</v>
      </c>
      <c r="AG600" s="160">
        <f>AC600*AE600*V600/AF600 / AI740</f>
        <v>-4.9502334186043366E-4</v>
      </c>
      <c r="AH600" s="160">
        <f>AC600*AE600*V600/AF600 / AI804</f>
        <v>-4.5540657206955324E-4</v>
      </c>
      <c r="AI600" s="171"/>
      <c r="AJ600" s="162"/>
      <c r="AK600" s="144"/>
    </row>
    <row r="601" spans="2:37" s="40" customFormat="1" x14ac:dyDescent="0.2">
      <c r="B601" s="45">
        <v>19642</v>
      </c>
      <c r="C601" s="195" t="s">
        <v>72</v>
      </c>
      <c r="D601" s="40" t="str">
        <f>_xll.BDP(C601,$D$10)</f>
        <v>USD</v>
      </c>
      <c r="E601" s="17" t="s">
        <v>386</v>
      </c>
      <c r="F601" s="18">
        <f>_xll.BDP(C601,$F$10)</f>
        <v>107.46</v>
      </c>
      <c r="G601" s="18">
        <f>_xll.BDP(C601,$G$10)</f>
        <v>108.03</v>
      </c>
      <c r="H601" s="33">
        <f t="shared" si="280"/>
        <v>0.57000000000000739</v>
      </c>
      <c r="I601" s="22">
        <f t="shared" si="281"/>
        <v>0.53042992741485895</v>
      </c>
      <c r="J601" s="26">
        <v>15000</v>
      </c>
      <c r="K601" s="48" t="str">
        <f>CONCATENATE(D804,D601, " Curncy")</f>
        <v>EURUSD Curncy</v>
      </c>
      <c r="L601" s="17">
        <f>IF(D601 = D804,1,_xll.BDP(K601,$L$10))</f>
        <v>1</v>
      </c>
      <c r="M601" s="19">
        <f>IF(D601 = D804,1,_xll.BDP(K601,$M$10)*L601)</f>
        <v>1.236</v>
      </c>
      <c r="N601" s="264">
        <f t="shared" si="282"/>
        <v>6917.4757281554294</v>
      </c>
      <c r="O601" s="50">
        <f>N601 / AA740</f>
        <v>4.4670859720624651E-5</v>
      </c>
      <c r="P601" s="273">
        <f>N601 / AA804</f>
        <v>4.1109671941366774E-5</v>
      </c>
      <c r="Q601" s="7">
        <f t="shared" si="283"/>
        <v>1311043.6893203883</v>
      </c>
      <c r="R601" s="51">
        <f>Q601 / AA740*100</f>
        <v>0.84663034659982783</v>
      </c>
      <c r="S601" s="51">
        <f>Q601 / AA804*100</f>
        <v>0.77913646663610436</v>
      </c>
      <c r="T601" s="286">
        <f t="shared" si="284"/>
        <v>0</v>
      </c>
      <c r="U601" s="125">
        <f t="shared" si="285"/>
        <v>0.84663034659982783</v>
      </c>
      <c r="V601" s="30">
        <f t="shared" si="286"/>
        <v>1</v>
      </c>
      <c r="W601" s="40">
        <v>0</v>
      </c>
      <c r="X601" s="40">
        <v>1</v>
      </c>
      <c r="Y601" s="119">
        <f t="shared" si="287"/>
        <v>0</v>
      </c>
      <c r="Z601" s="119">
        <f t="shared" si="288"/>
        <v>4.4670859720624651E-5</v>
      </c>
      <c r="AA601" s="168"/>
      <c r="AB601" s="154">
        <f>_xll.BDH(C601,$AB$10,$D$1,$D$1)</f>
        <v>107.42</v>
      </c>
      <c r="AC601" s="148">
        <f t="shared" si="289"/>
        <v>3.9999999999992042E-2</v>
      </c>
      <c r="AD601" s="143">
        <f t="shared" si="290"/>
        <v>3.7237013591502548E-2</v>
      </c>
      <c r="AE601" s="136">
        <v>15000</v>
      </c>
      <c r="AF601" s="138">
        <f>IF(D601 = D804,1,_xll.BDP(K601,$AF$10)*L601)</f>
        <v>1.2302999999999999</v>
      </c>
      <c r="AG601" s="160">
        <f>AC601*AE601*V601/AF601 / AI740</f>
        <v>3.1570366190072387E-6</v>
      </c>
      <c r="AH601" s="160">
        <f>AC601*AE601*V601/AF601 / AI804</f>
        <v>2.9043786484021841E-6</v>
      </c>
      <c r="AI601" s="171"/>
      <c r="AJ601" s="162"/>
      <c r="AK601" s="144"/>
    </row>
    <row r="602" spans="2:37" s="40" customFormat="1" ht="12" customHeight="1" x14ac:dyDescent="0.2">
      <c r="B602" s="45">
        <v>2578</v>
      </c>
      <c r="C602" s="195" t="s">
        <v>1011</v>
      </c>
      <c r="D602" s="40" t="str">
        <f>_xll.BDP(C602,$D$10)</f>
        <v>USD</v>
      </c>
      <c r="E602" s="17" t="s">
        <v>1085</v>
      </c>
      <c r="F602" s="18">
        <f>_xll.BDP(C602,$F$10)</f>
        <v>30.55</v>
      </c>
      <c r="G602" s="18">
        <f>_xll.BDP(C602,$G$10)</f>
        <v>30.045999999999999</v>
      </c>
      <c r="H602" s="33">
        <f t="shared" si="280"/>
        <v>-0.50400000000000134</v>
      </c>
      <c r="I602" s="22">
        <f t="shared" si="281"/>
        <v>-1.649754500818335</v>
      </c>
      <c r="J602" s="26">
        <v>0</v>
      </c>
      <c r="K602" s="48" t="str">
        <f>CONCATENATE(D804,D602, " Curncy")</f>
        <v>EURUSD Curncy</v>
      </c>
      <c r="L602" s="17">
        <f>IF(D602 = D804,1,_xll.BDP(K602,$L$10))</f>
        <v>1</v>
      </c>
      <c r="M602" s="19">
        <f>IF(D602 = D804,1,_xll.BDP(K602,$M$10)*L602)</f>
        <v>1.236</v>
      </c>
      <c r="N602" s="264">
        <f t="shared" si="282"/>
        <v>0</v>
      </c>
      <c r="O602" s="50">
        <f>N602 / AA740</f>
        <v>0</v>
      </c>
      <c r="P602" s="273">
        <f>N602 / AA804</f>
        <v>0</v>
      </c>
      <c r="Q602" s="7">
        <f t="shared" si="283"/>
        <v>0</v>
      </c>
      <c r="R602" s="51">
        <f>Q602 / AA740*100</f>
        <v>0</v>
      </c>
      <c r="S602" s="51">
        <f>Q602 / AA804*100</f>
        <v>0</v>
      </c>
      <c r="T602" s="286">
        <f t="shared" si="284"/>
        <v>0</v>
      </c>
      <c r="U602" s="125">
        <f t="shared" si="285"/>
        <v>0</v>
      </c>
      <c r="V602" s="30">
        <f t="shared" si="286"/>
        <v>1</v>
      </c>
      <c r="W602" s="40">
        <v>0</v>
      </c>
      <c r="X602" s="40">
        <v>1</v>
      </c>
      <c r="Y602" s="119">
        <f t="shared" si="287"/>
        <v>0</v>
      </c>
      <c r="Z602" s="119">
        <f t="shared" si="288"/>
        <v>0</v>
      </c>
      <c r="AA602" s="168"/>
      <c r="AB602" s="154">
        <f>_xll.BDH(C602,$AB$10,$D$1,$D$1)</f>
        <v>32.200000000000003</v>
      </c>
      <c r="AC602" s="148">
        <f t="shared" si="289"/>
        <v>-1.6500000000000021</v>
      </c>
      <c r="AD602" s="143">
        <f t="shared" si="290"/>
        <v>-5.1242236024844781</v>
      </c>
      <c r="AE602" s="136">
        <v>0</v>
      </c>
      <c r="AF602" s="138">
        <f>IF(D602 = D804,1,_xll.BDP(K602,$AF$10)*L602)</f>
        <v>1.2302999999999999</v>
      </c>
      <c r="AG602" s="160">
        <f>AC602*AE602*V602/AF602 / AI740</f>
        <v>0</v>
      </c>
      <c r="AH602" s="160">
        <f>AC602*AE602*V602/AF602 / AI804</f>
        <v>0</v>
      </c>
      <c r="AI602" s="171"/>
      <c r="AJ602" s="162"/>
      <c r="AK602" s="144"/>
    </row>
    <row r="603" spans="2:37" s="40" customFormat="1" x14ac:dyDescent="0.2">
      <c r="B603" s="45">
        <v>24046</v>
      </c>
      <c r="C603" s="195" t="s">
        <v>71</v>
      </c>
      <c r="D603" s="40" t="str">
        <f>_xll.BDP(C603,$D$10)</f>
        <v>USD</v>
      </c>
      <c r="E603" s="17" t="s">
        <v>385</v>
      </c>
      <c r="F603" s="18">
        <f>_xll.BDP(C603,$F$10)</f>
        <v>22.7</v>
      </c>
      <c r="G603" s="18">
        <f>_xll.BDP(C603,$G$10)</f>
        <v>22.55</v>
      </c>
      <c r="H603" s="33">
        <f t="shared" si="280"/>
        <v>-0.14999999999999858</v>
      </c>
      <c r="I603" s="22">
        <f t="shared" si="281"/>
        <v>-0.66079295154184403</v>
      </c>
      <c r="J603" s="26">
        <v>50100</v>
      </c>
      <c r="K603" s="48" t="str">
        <f>CONCATENATE(D804,D603, " Curncy")</f>
        <v>EURUSD Curncy</v>
      </c>
      <c r="L603" s="17">
        <f>IF(D603 = D804,1,_xll.BDP(K603,$L$10))</f>
        <v>1</v>
      </c>
      <c r="M603" s="19">
        <f>IF(D603 = D804,1,_xll.BDP(K603,$M$10)*L603)</f>
        <v>1.236</v>
      </c>
      <c r="N603" s="264">
        <f t="shared" si="282"/>
        <v>-6080.0970873785836</v>
      </c>
      <c r="O603" s="50">
        <f>N603 / AA740</f>
        <v>-3.9263334596548161E-5</v>
      </c>
      <c r="P603" s="273">
        <f>N603 / AA804</f>
        <v>-3.6133237969516306E-5</v>
      </c>
      <c r="Q603" s="7">
        <f t="shared" si="283"/>
        <v>914041.26213592233</v>
      </c>
      <c r="R603" s="51">
        <f>Q603 / AA740*100</f>
        <v>0.59025879676811288</v>
      </c>
      <c r="S603" s="51">
        <f>Q603 / AA804*100</f>
        <v>0.54320301080840028</v>
      </c>
      <c r="T603" s="286">
        <f t="shared" si="284"/>
        <v>0</v>
      </c>
      <c r="U603" s="125">
        <f t="shared" si="285"/>
        <v>0.59025879676811288</v>
      </c>
      <c r="V603" s="30">
        <f t="shared" si="286"/>
        <v>1</v>
      </c>
      <c r="W603" s="40">
        <v>0</v>
      </c>
      <c r="X603" s="40">
        <v>1</v>
      </c>
      <c r="Y603" s="119">
        <f t="shared" si="287"/>
        <v>0</v>
      </c>
      <c r="Z603" s="119">
        <f t="shared" si="288"/>
        <v>0</v>
      </c>
      <c r="AA603" s="168"/>
      <c r="AB603" s="154">
        <f>_xll.BDH(C603,$AB$10,$D$1,$D$1)</f>
        <v>21.89</v>
      </c>
      <c r="AC603" s="148">
        <f t="shared" si="289"/>
        <v>0.80999999999999872</v>
      </c>
      <c r="AD603" s="143">
        <f t="shared" si="290"/>
        <v>3.7003197807217849</v>
      </c>
      <c r="AE603" s="136">
        <v>50100</v>
      </c>
      <c r="AF603" s="138">
        <f>IF(D603 = D804,1,_xll.BDP(K603,$AF$10)*L603)</f>
        <v>1.2302999999999999</v>
      </c>
      <c r="AG603" s="160">
        <f>AC603*AE603*V603/AF603 / AI740</f>
        <v>2.1352617172659669E-4</v>
      </c>
      <c r="AH603" s="160">
        <f>AC603*AE603*V603/AF603 / AI804</f>
        <v>1.9643764988472046E-4</v>
      </c>
      <c r="AI603" s="171"/>
      <c r="AJ603" s="162"/>
      <c r="AK603" s="144"/>
    </row>
    <row r="604" spans="2:37" s="40" customFormat="1" ht="12" customHeight="1" x14ac:dyDescent="0.2">
      <c r="B604" s="45">
        <v>18719</v>
      </c>
      <c r="C604" s="195" t="s">
        <v>1012</v>
      </c>
      <c r="D604" s="40" t="str">
        <f>_xll.BDP(C604,$D$10)</f>
        <v>USD</v>
      </c>
      <c r="E604" s="17" t="s">
        <v>1086</v>
      </c>
      <c r="F604" s="18">
        <f>_xll.BDP(C604,$F$10)</f>
        <v>319.61</v>
      </c>
      <c r="G604" s="18">
        <f>_xll.BDP(C604,$G$10)</f>
        <v>329.8</v>
      </c>
      <c r="H604" s="33">
        <f t="shared" si="280"/>
        <v>10.189999999999998</v>
      </c>
      <c r="I604" s="22">
        <f t="shared" si="281"/>
        <v>3.1882606927192505</v>
      </c>
      <c r="J604" s="26">
        <v>0</v>
      </c>
      <c r="K604" s="48" t="str">
        <f>CONCATENATE(D804,D604, " Curncy")</f>
        <v>EURUSD Curncy</v>
      </c>
      <c r="L604" s="17">
        <f>IF(D604 = D804,1,_xll.BDP(K604,$L$10))</f>
        <v>1</v>
      </c>
      <c r="M604" s="19">
        <f>IF(D604 = D804,1,_xll.BDP(K604,$M$10)*L604)</f>
        <v>1.236</v>
      </c>
      <c r="N604" s="264">
        <f t="shared" si="282"/>
        <v>0</v>
      </c>
      <c r="O604" s="50">
        <f>N604 / AA740</f>
        <v>0</v>
      </c>
      <c r="P604" s="273">
        <f>N604 / AA804</f>
        <v>0</v>
      </c>
      <c r="Q604" s="7">
        <f t="shared" si="283"/>
        <v>0</v>
      </c>
      <c r="R604" s="51">
        <f>Q604 / AA740*100</f>
        <v>0</v>
      </c>
      <c r="S604" s="51">
        <f>Q604 / AA804*100</f>
        <v>0</v>
      </c>
      <c r="T604" s="286">
        <f t="shared" si="284"/>
        <v>0</v>
      </c>
      <c r="U604" s="125">
        <f t="shared" si="285"/>
        <v>0</v>
      </c>
      <c r="V604" s="30">
        <f t="shared" si="286"/>
        <v>1</v>
      </c>
      <c r="W604" s="40">
        <v>0</v>
      </c>
      <c r="X604" s="40">
        <v>1</v>
      </c>
      <c r="Y604" s="119">
        <f t="shared" si="287"/>
        <v>0</v>
      </c>
      <c r="Z604" s="119">
        <f t="shared" si="288"/>
        <v>0</v>
      </c>
      <c r="AA604" s="168"/>
      <c r="AB604" s="154">
        <f>_xll.BDH(C604,$AB$10,$D$1,$D$1)</f>
        <v>348.73</v>
      </c>
      <c r="AC604" s="148">
        <f t="shared" si="289"/>
        <v>-29.120000000000005</v>
      </c>
      <c r="AD604" s="143">
        <f t="shared" si="290"/>
        <v>-8.3502996587617933</v>
      </c>
      <c r="AE604" s="136">
        <v>0</v>
      </c>
      <c r="AF604" s="138">
        <f>IF(D604 = D804,1,_xll.BDP(K604,$AF$10)*L604)</f>
        <v>1.2302999999999999</v>
      </c>
      <c r="AG604" s="160">
        <f>AC604*AE604*V604/AF604 / AI740</f>
        <v>0</v>
      </c>
      <c r="AH604" s="160">
        <f>AC604*AE604*V604/AF604 / AI804</f>
        <v>0</v>
      </c>
      <c r="AI604" s="171"/>
      <c r="AJ604" s="162"/>
      <c r="AK604" s="144"/>
    </row>
    <row r="605" spans="2:37" s="40" customFormat="1" x14ac:dyDescent="0.2">
      <c r="B605" s="45">
        <v>40</v>
      </c>
      <c r="C605" s="195" t="s">
        <v>383</v>
      </c>
      <c r="D605" s="40" t="str">
        <f>_xll.BDP(C605,$D$10)</f>
        <v>USD</v>
      </c>
      <c r="E605" s="17" t="s">
        <v>384</v>
      </c>
      <c r="F605" s="18">
        <f>_xll.BDP(C605,$F$10)</f>
        <v>13.85</v>
      </c>
      <c r="G605" s="18">
        <f>_xll.BDP(C605,$G$10)</f>
        <v>13.3</v>
      </c>
      <c r="H605" s="33">
        <f t="shared" si="280"/>
        <v>-0.54999999999999893</v>
      </c>
      <c r="I605" s="22">
        <f t="shared" si="281"/>
        <v>-3.9711191335739997</v>
      </c>
      <c r="J605" s="26">
        <v>437000</v>
      </c>
      <c r="K605" s="48" t="str">
        <f>CONCATENATE(D804,D605, " Curncy")</f>
        <v>EURUSD Curncy</v>
      </c>
      <c r="L605" s="17">
        <f>IF(D605 = D804,1,_xll.BDP(K605,$L$10))</f>
        <v>1</v>
      </c>
      <c r="M605" s="19">
        <f>IF(D605 = D804,1,_xll.BDP(K605,$M$10)*L605)</f>
        <v>1.236</v>
      </c>
      <c r="N605" s="264">
        <f t="shared" si="282"/>
        <v>-194457.92880258863</v>
      </c>
      <c r="O605" s="50">
        <f>N605 / AA740</f>
        <v>-1.2557475010353189E-3</v>
      </c>
      <c r="P605" s="273">
        <f>N605 / AA804</f>
        <v>-1.1556385556850712E-3</v>
      </c>
      <c r="Q605" s="7">
        <f t="shared" si="283"/>
        <v>4702346.2783171525</v>
      </c>
      <c r="R605" s="51">
        <f>Q605 / AA740*100</f>
        <v>3.0366257752308679</v>
      </c>
      <c r="S605" s="51">
        <f>Q605 / AA804*100</f>
        <v>2.7945441437475411</v>
      </c>
      <c r="T605" s="286">
        <f t="shared" si="284"/>
        <v>0</v>
      </c>
      <c r="U605" s="125">
        <f t="shared" si="285"/>
        <v>3.0366257752308679</v>
      </c>
      <c r="V605" s="30">
        <f t="shared" si="286"/>
        <v>1</v>
      </c>
      <c r="W605" s="40">
        <v>0</v>
      </c>
      <c r="X605" s="40">
        <v>1</v>
      </c>
      <c r="Y605" s="119">
        <f t="shared" si="287"/>
        <v>0</v>
      </c>
      <c r="Z605" s="119">
        <f t="shared" si="288"/>
        <v>0</v>
      </c>
      <c r="AA605" s="168"/>
      <c r="AB605" s="154">
        <f>_xll.BDH(C605,$AB$10,$D$1,$D$1)</f>
        <v>14</v>
      </c>
      <c r="AC605" s="148">
        <f t="shared" si="289"/>
        <v>-0.15000000000000036</v>
      </c>
      <c r="AD605" s="143">
        <f t="shared" si="290"/>
        <v>-1.0714285714285741</v>
      </c>
      <c r="AE605" s="136">
        <v>437000</v>
      </c>
      <c r="AF605" s="138">
        <f>IF(D605 = D804,1,_xll.BDP(K605,$AF$10)*L605)</f>
        <v>1.2302999999999999</v>
      </c>
      <c r="AG605" s="160">
        <f>AC605*AE605*V605/AF605 / AI740</f>
        <v>-3.4490625062661025E-4</v>
      </c>
      <c r="AH605" s="160">
        <f>AC605*AE605*V605/AF605 / AI804</f>
        <v>-3.1730336733800247E-4</v>
      </c>
      <c r="AI605" s="171"/>
      <c r="AJ605" s="162"/>
      <c r="AK605" s="144"/>
    </row>
    <row r="606" spans="2:37" s="40" customFormat="1" ht="12" customHeight="1" x14ac:dyDescent="0.2">
      <c r="B606" s="45">
        <v>24106</v>
      </c>
      <c r="C606" s="195"/>
      <c r="D606" s="40" t="s">
        <v>35</v>
      </c>
      <c r="E606" s="17" t="s">
        <v>279</v>
      </c>
      <c r="F606" s="18">
        <v>99.283757100000003</v>
      </c>
      <c r="G606" s="18">
        <v>99.283757100000003</v>
      </c>
      <c r="H606" s="33">
        <f t="shared" si="280"/>
        <v>0</v>
      </c>
      <c r="I606" s="22">
        <f t="shared" si="281"/>
        <v>0</v>
      </c>
      <c r="J606" s="26">
        <v>105000</v>
      </c>
      <c r="K606" s="48" t="str">
        <f>CONCATENATE(D804,D606, " Curncy")</f>
        <v>EURUSD Curncy</v>
      </c>
      <c r="L606" s="17">
        <f>IF(D606 = D804,1,_xll.BDP(K606,$L$10))</f>
        <v>1</v>
      </c>
      <c r="M606" s="19">
        <f>IF(D606 = D804,1,_xll.BDP(K606,$M$10)*L606)</f>
        <v>1.236</v>
      </c>
      <c r="N606" s="264">
        <f t="shared" si="282"/>
        <v>0</v>
      </c>
      <c r="O606" s="50">
        <f>N606 / AA740</f>
        <v>0</v>
      </c>
      <c r="P606" s="273">
        <f>N606 / AA804</f>
        <v>0</v>
      </c>
      <c r="Q606" s="7">
        <f t="shared" si="283"/>
        <v>84342.997536407769</v>
      </c>
      <c r="R606" s="51">
        <f>Q606 / AA740*100</f>
        <v>5.4466027195884732E-2</v>
      </c>
      <c r="S606" s="51">
        <f>Q606 / AA804*100</f>
        <v>5.0123962779668498E-2</v>
      </c>
      <c r="T606" s="286">
        <f t="shared" si="284"/>
        <v>0</v>
      </c>
      <c r="U606" s="125">
        <f t="shared" si="285"/>
        <v>5.4466027195884732E-2</v>
      </c>
      <c r="V606" s="30">
        <f t="shared" si="286"/>
        <v>0.01</v>
      </c>
      <c r="W606" s="40">
        <v>1</v>
      </c>
      <c r="X606" s="40">
        <v>100</v>
      </c>
      <c r="Y606" s="119">
        <f t="shared" si="287"/>
        <v>0</v>
      </c>
      <c r="Z606" s="119">
        <f t="shared" si="288"/>
        <v>0</v>
      </c>
      <c r="AA606" s="168"/>
      <c r="AB606" s="154">
        <v>99.283757100000003</v>
      </c>
      <c r="AC606" s="148">
        <f t="shared" si="289"/>
        <v>0</v>
      </c>
      <c r="AD606" s="143">
        <f t="shared" si="290"/>
        <v>0</v>
      </c>
      <c r="AE606" s="136">
        <v>105000</v>
      </c>
      <c r="AF606" s="138">
        <f>IF(D606 = D804,1,_xll.BDP(K606,$AF$10)*L606)</f>
        <v>1.2302999999999999</v>
      </c>
      <c r="AG606" s="160">
        <f>AC606*AE606*V606/AF606 / AI740</f>
        <v>0</v>
      </c>
      <c r="AH606" s="160">
        <f>AC606*AE606*V606/AF606 / AI804</f>
        <v>0</v>
      </c>
      <c r="AI606" s="171"/>
      <c r="AJ606" s="162"/>
      <c r="AK606" s="144"/>
    </row>
    <row r="607" spans="2:37" s="40" customFormat="1" x14ac:dyDescent="0.2">
      <c r="B607" s="45">
        <v>8580</v>
      </c>
      <c r="C607" s="195" t="s">
        <v>70</v>
      </c>
      <c r="D607" s="40" t="str">
        <f>_xll.BDP(C607,$D$10)</f>
        <v>USD</v>
      </c>
      <c r="E607" s="17" t="s">
        <v>382</v>
      </c>
      <c r="F607" s="18">
        <f>_xll.BDP(C607,$F$10)</f>
        <v>146.9</v>
      </c>
      <c r="G607" s="18">
        <f>_xll.BDP(C607,$G$10)</f>
        <v>147.86000000000001</v>
      </c>
      <c r="H607" s="33">
        <f t="shared" si="280"/>
        <v>0.96000000000000796</v>
      </c>
      <c r="I607" s="22">
        <f t="shared" si="281"/>
        <v>0.65350578624915445</v>
      </c>
      <c r="J607" s="26">
        <v>-13600</v>
      </c>
      <c r="K607" s="48" t="str">
        <f>CONCATENATE(D804,D607, " Curncy")</f>
        <v>EURUSD Curncy</v>
      </c>
      <c r="L607" s="17">
        <f>IF(D607 = D804,1,_xll.BDP(K607,$L$10))</f>
        <v>1</v>
      </c>
      <c r="M607" s="19">
        <f>IF(D607 = D804,1,_xll.BDP(K607,$M$10)*L607)</f>
        <v>1.236</v>
      </c>
      <c r="N607" s="264">
        <f t="shared" si="282"/>
        <v>-10563.106796116594</v>
      </c>
      <c r="O607" s="50">
        <f>N607 / AA740</f>
        <v>-6.8213186492686873E-5</v>
      </c>
      <c r="P607" s="273">
        <f>N607 / AA804</f>
        <v>-6.2775190276781549E-5</v>
      </c>
      <c r="Q607" s="7">
        <f t="shared" si="283"/>
        <v>-1626938.5113268611</v>
      </c>
      <c r="R607" s="51">
        <f>Q607 / AA740*100</f>
        <v>-1.0506251827925623</v>
      </c>
      <c r="S607" s="51">
        <f>Q607 / AA804*100</f>
        <v>-0.96686871190883772</v>
      </c>
      <c r="T607" s="286">
        <f t="shared" si="284"/>
        <v>-1.0506251827925623</v>
      </c>
      <c r="U607" s="125">
        <f t="shared" si="285"/>
        <v>0</v>
      </c>
      <c r="V607" s="30">
        <f t="shared" si="286"/>
        <v>1</v>
      </c>
      <c r="W607" s="40">
        <v>0</v>
      </c>
      <c r="X607" s="40">
        <v>1</v>
      </c>
      <c r="Y607" s="119">
        <f t="shared" si="287"/>
        <v>0</v>
      </c>
      <c r="Z607" s="119">
        <f t="shared" si="288"/>
        <v>0</v>
      </c>
      <c r="AA607" s="168"/>
      <c r="AB607" s="154">
        <f>_xll.BDH(C607,$AB$10,$D$1,$D$1)</f>
        <v>153.59</v>
      </c>
      <c r="AC607" s="148">
        <f t="shared" si="289"/>
        <v>-6.6899999999999977</v>
      </c>
      <c r="AD607" s="143">
        <f t="shared" si="290"/>
        <v>-4.3557523276254955</v>
      </c>
      <c r="AE607" s="136">
        <v>-13600</v>
      </c>
      <c r="AF607" s="138">
        <f>IF(D607 = D804,1,_xll.BDP(K607,$AF$10)*L607)</f>
        <v>1.2302999999999999</v>
      </c>
      <c r="AG607" s="160">
        <f>AC607*AE607*V607/AF607 / AI740</f>
        <v>4.7873303290635279E-4</v>
      </c>
      <c r="AH607" s="160">
        <f>AC607*AE607*V607/AF607 / AI804</f>
        <v>4.4041997824379467E-4</v>
      </c>
      <c r="AI607" s="171"/>
      <c r="AJ607" s="162"/>
      <c r="AK607" s="144"/>
    </row>
    <row r="608" spans="2:37" s="40" customFormat="1" ht="12" customHeight="1" x14ac:dyDescent="0.2">
      <c r="B608" s="45">
        <v>12339</v>
      </c>
      <c r="C608" s="195" t="s">
        <v>1017</v>
      </c>
      <c r="D608" s="40" t="str">
        <f>_xll.BDP(C608,$D$10)</f>
        <v>USD</v>
      </c>
      <c r="E608" s="17" t="s">
        <v>1091</v>
      </c>
      <c r="F608" s="18">
        <f>_xll.BDP(C608,$F$10)</f>
        <v>53.4</v>
      </c>
      <c r="G608" s="18">
        <f>_xll.BDP(C608,$G$10)</f>
        <v>52.95</v>
      </c>
      <c r="H608" s="33">
        <f t="shared" si="280"/>
        <v>-0.44999999999999574</v>
      </c>
      <c r="I608" s="22">
        <f t="shared" si="281"/>
        <v>-0.8426966292134751</v>
      </c>
      <c r="J608" s="26">
        <v>0</v>
      </c>
      <c r="K608" s="48" t="str">
        <f>CONCATENATE(D804,D608, " Curncy")</f>
        <v>EURUSD Curncy</v>
      </c>
      <c r="L608" s="17">
        <f>IF(D608 = D804,1,_xll.BDP(K608,$L$10))</f>
        <v>1</v>
      </c>
      <c r="M608" s="19">
        <f>IF(D608 = D804,1,_xll.BDP(K608,$M$10)*L608)</f>
        <v>1.236</v>
      </c>
      <c r="N608" s="264">
        <f t="shared" si="282"/>
        <v>0</v>
      </c>
      <c r="O608" s="50">
        <f>N608 / AA740</f>
        <v>0</v>
      </c>
      <c r="P608" s="273">
        <f>N608 / AA804</f>
        <v>0</v>
      </c>
      <c r="Q608" s="7">
        <f t="shared" si="283"/>
        <v>0</v>
      </c>
      <c r="R608" s="51">
        <f>Q608 / AA740*100</f>
        <v>0</v>
      </c>
      <c r="S608" s="51">
        <f>Q608 / AA804*100</f>
        <v>0</v>
      </c>
      <c r="T608" s="286">
        <f t="shared" si="284"/>
        <v>0</v>
      </c>
      <c r="U608" s="125">
        <f t="shared" si="285"/>
        <v>0</v>
      </c>
      <c r="V608" s="30">
        <f t="shared" si="286"/>
        <v>1</v>
      </c>
      <c r="W608" s="40">
        <v>0</v>
      </c>
      <c r="X608" s="40">
        <v>1</v>
      </c>
      <c r="Y608" s="119">
        <f t="shared" si="287"/>
        <v>0</v>
      </c>
      <c r="Z608" s="119">
        <f t="shared" si="288"/>
        <v>0</v>
      </c>
      <c r="AA608" s="168"/>
      <c r="AB608" s="154">
        <f>_xll.BDH(C608,$AB$10,$D$1,$D$1)</f>
        <v>55.91</v>
      </c>
      <c r="AC608" s="148">
        <f t="shared" si="289"/>
        <v>-2.509999999999998</v>
      </c>
      <c r="AD608" s="143">
        <f t="shared" si="290"/>
        <v>-4.4893578966195644</v>
      </c>
      <c r="AE608" s="136">
        <v>0</v>
      </c>
      <c r="AF608" s="138">
        <f>IF(D608 = D804,1,_xll.BDP(K608,$AF$10)*L608)</f>
        <v>1.2302999999999999</v>
      </c>
      <c r="AG608" s="160">
        <f>AC608*AE608*V608/AF608 / AI740</f>
        <v>0</v>
      </c>
      <c r="AH608" s="160">
        <f>AC608*AE608*V608/AF608 / AI804</f>
        <v>0</v>
      </c>
      <c r="AI608" s="171"/>
      <c r="AJ608" s="162"/>
      <c r="AK608" s="144"/>
    </row>
    <row r="609" spans="2:37" s="40" customFormat="1" ht="12" customHeight="1" x14ac:dyDescent="0.2">
      <c r="B609" s="45">
        <v>24058</v>
      </c>
      <c r="C609" s="195" t="s">
        <v>1014</v>
      </c>
      <c r="D609" s="40" t="str">
        <f>_xll.BDP(C609,$D$10)</f>
        <v>USD</v>
      </c>
      <c r="E609" s="17" t="s">
        <v>1088</v>
      </c>
      <c r="F609" s="18">
        <f>_xll.BDP(C609,$F$10)</f>
        <v>322.97000000000003</v>
      </c>
      <c r="G609" s="18">
        <f>_xll.BDP(C609,$G$10)</f>
        <v>318.70999999999998</v>
      </c>
      <c r="H609" s="33">
        <f t="shared" si="280"/>
        <v>-4.2600000000000477</v>
      </c>
      <c r="I609" s="22">
        <f t="shared" si="281"/>
        <v>-1.3190079573954385</v>
      </c>
      <c r="J609" s="26">
        <v>0</v>
      </c>
      <c r="K609" s="48" t="str">
        <f>CONCATENATE(D804,D609, " Curncy")</f>
        <v>EURUSD Curncy</v>
      </c>
      <c r="L609" s="17">
        <f>IF(D609 = D804,1,_xll.BDP(K609,$L$10))</f>
        <v>1</v>
      </c>
      <c r="M609" s="19">
        <f>IF(D609 = D804,1,_xll.BDP(K609,$M$10)*L609)</f>
        <v>1.236</v>
      </c>
      <c r="N609" s="264">
        <f t="shared" si="282"/>
        <v>0</v>
      </c>
      <c r="O609" s="50">
        <f>N609 / AA740</f>
        <v>0</v>
      </c>
      <c r="P609" s="273">
        <f>N609 / AA804</f>
        <v>0</v>
      </c>
      <c r="Q609" s="7">
        <f t="shared" si="283"/>
        <v>0</v>
      </c>
      <c r="R609" s="51">
        <f>Q609 / AA740*100</f>
        <v>0</v>
      </c>
      <c r="S609" s="51">
        <f>Q609 / AA804*100</f>
        <v>0</v>
      </c>
      <c r="T609" s="286">
        <f t="shared" si="284"/>
        <v>0</v>
      </c>
      <c r="U609" s="125">
        <f t="shared" si="285"/>
        <v>0</v>
      </c>
      <c r="V609" s="30">
        <f t="shared" si="286"/>
        <v>1</v>
      </c>
      <c r="W609" s="40">
        <v>0</v>
      </c>
      <c r="X609" s="40">
        <v>1</v>
      </c>
      <c r="Y609" s="119">
        <f t="shared" si="287"/>
        <v>0</v>
      </c>
      <c r="Z609" s="119">
        <f t="shared" si="288"/>
        <v>0</v>
      </c>
      <c r="AA609" s="168"/>
      <c r="AB609" s="154">
        <f>_xll.BDH(C609,$AB$10,$D$1,$D$1)</f>
        <v>341.19</v>
      </c>
      <c r="AC609" s="148">
        <f t="shared" si="289"/>
        <v>-18.21999999999997</v>
      </c>
      <c r="AD609" s="143">
        <f t="shared" si="290"/>
        <v>-5.3401330636888451</v>
      </c>
      <c r="AE609" s="136">
        <v>0</v>
      </c>
      <c r="AF609" s="138">
        <f>IF(D609 = D804,1,_xll.BDP(K609,$AF$10)*L609)</f>
        <v>1.2302999999999999</v>
      </c>
      <c r="AG609" s="160">
        <f>AC609*AE609*V609/AF609 / AI740</f>
        <v>0</v>
      </c>
      <c r="AH609" s="160">
        <f>AC609*AE609*V609/AF609 / AI804</f>
        <v>0</v>
      </c>
      <c r="AI609" s="171"/>
      <c r="AJ609" s="162"/>
      <c r="AK609" s="144"/>
    </row>
    <row r="610" spans="2:37" s="40" customFormat="1" ht="12" customHeight="1" x14ac:dyDescent="0.2">
      <c r="B610" s="45">
        <v>20169</v>
      </c>
      <c r="C610" s="195" t="s">
        <v>1015</v>
      </c>
      <c r="D610" s="40" t="str">
        <f>_xll.BDP(C610,$D$10)</f>
        <v>USD</v>
      </c>
      <c r="E610" s="17" t="s">
        <v>1089</v>
      </c>
      <c r="F610" s="18">
        <f>_xll.BDP(C610,$F$10)</f>
        <v>113.7</v>
      </c>
      <c r="G610" s="18">
        <f>_xll.BDP(C610,$G$10)</f>
        <v>114.89</v>
      </c>
      <c r="H610" s="33">
        <f t="shared" si="280"/>
        <v>1.1899999999999977</v>
      </c>
      <c r="I610" s="22">
        <f t="shared" si="281"/>
        <v>1.0466138962181157</v>
      </c>
      <c r="J610" s="26">
        <v>0</v>
      </c>
      <c r="K610" s="48" t="str">
        <f>CONCATENATE(D804,D610, " Curncy")</f>
        <v>EURUSD Curncy</v>
      </c>
      <c r="L610" s="17">
        <f>IF(D610 = D804,1,_xll.BDP(K610,$L$10))</f>
        <v>1</v>
      </c>
      <c r="M610" s="19">
        <f>IF(D610 = D804,1,_xll.BDP(K610,$M$10)*L610)</f>
        <v>1.236</v>
      </c>
      <c r="N610" s="264">
        <f t="shared" si="282"/>
        <v>0</v>
      </c>
      <c r="O610" s="50">
        <f>N610 / AA740</f>
        <v>0</v>
      </c>
      <c r="P610" s="273">
        <f>N610 / AA804</f>
        <v>0</v>
      </c>
      <c r="Q610" s="7">
        <f t="shared" si="283"/>
        <v>0</v>
      </c>
      <c r="R610" s="51">
        <f>Q610 / AA740*100</f>
        <v>0</v>
      </c>
      <c r="S610" s="51">
        <f>Q610 / AA804*100</f>
        <v>0</v>
      </c>
      <c r="T610" s="286">
        <f t="shared" si="284"/>
        <v>0</v>
      </c>
      <c r="U610" s="125">
        <f t="shared" si="285"/>
        <v>0</v>
      </c>
      <c r="V610" s="30">
        <f t="shared" si="286"/>
        <v>1</v>
      </c>
      <c r="W610" s="40">
        <v>0</v>
      </c>
      <c r="X610" s="40">
        <v>1</v>
      </c>
      <c r="Y610" s="119">
        <f t="shared" si="287"/>
        <v>0</v>
      </c>
      <c r="Z610" s="119">
        <f t="shared" si="288"/>
        <v>0</v>
      </c>
      <c r="AA610" s="168"/>
      <c r="AB610" s="154">
        <f>_xll.BDH(C610,$AB$10,$D$1,$D$1)</f>
        <v>113.35</v>
      </c>
      <c r="AC610" s="148">
        <f t="shared" si="289"/>
        <v>0.35000000000000853</v>
      </c>
      <c r="AD610" s="143">
        <f t="shared" si="290"/>
        <v>0.30877812086458628</v>
      </c>
      <c r="AE610" s="136">
        <v>0</v>
      </c>
      <c r="AF610" s="138">
        <f>IF(D610 = D804,1,_xll.BDP(K610,$AF$10)*L610)</f>
        <v>1.2302999999999999</v>
      </c>
      <c r="AG610" s="160">
        <f>AC610*AE610*V610/AF610 / AI740</f>
        <v>0</v>
      </c>
      <c r="AH610" s="160">
        <f>AC610*AE610*V610/AF610 / AI804</f>
        <v>0</v>
      </c>
      <c r="AI610" s="171"/>
      <c r="AJ610" s="162"/>
      <c r="AK610" s="144"/>
    </row>
    <row r="611" spans="2:37" s="40" customFormat="1" ht="12" customHeight="1" x14ac:dyDescent="0.2">
      <c r="B611" s="45">
        <v>22598</v>
      </c>
      <c r="C611" s="195" t="s">
        <v>1016</v>
      </c>
      <c r="D611" s="40" t="str">
        <f>_xll.BDP(C611,$D$10)</f>
        <v>USD</v>
      </c>
      <c r="E611" s="17" t="s">
        <v>1090</v>
      </c>
      <c r="F611" s="18">
        <f>_xll.BDP(C611,$F$10)</f>
        <v>336.71</v>
      </c>
      <c r="G611" s="18">
        <f>_xll.BDP(C611,$G$10)</f>
        <v>327.62</v>
      </c>
      <c r="H611" s="33">
        <f t="shared" si="280"/>
        <v>-9.089999999999975</v>
      </c>
      <c r="I611" s="22">
        <f t="shared" si="281"/>
        <v>-2.6996525199726693</v>
      </c>
      <c r="J611" s="26">
        <v>0</v>
      </c>
      <c r="K611" s="48" t="str">
        <f>CONCATENATE(D804,D611, " Curncy")</f>
        <v>EURUSD Curncy</v>
      </c>
      <c r="L611" s="17">
        <f>IF(D611 = D804,1,_xll.BDP(K611,$L$10))</f>
        <v>1</v>
      </c>
      <c r="M611" s="19">
        <f>IF(D611 = D804,1,_xll.BDP(K611,$M$10)*L611)</f>
        <v>1.236</v>
      </c>
      <c r="N611" s="264">
        <f t="shared" si="282"/>
        <v>0</v>
      </c>
      <c r="O611" s="50">
        <f>N611 / AA740</f>
        <v>0</v>
      </c>
      <c r="P611" s="273">
        <f>N611 / AA804</f>
        <v>0</v>
      </c>
      <c r="Q611" s="7">
        <f t="shared" si="283"/>
        <v>0</v>
      </c>
      <c r="R611" s="51">
        <f>Q611 / AA740*100</f>
        <v>0</v>
      </c>
      <c r="S611" s="51">
        <f>Q611 / AA804*100</f>
        <v>0</v>
      </c>
      <c r="T611" s="286">
        <f t="shared" si="284"/>
        <v>0</v>
      </c>
      <c r="U611" s="125">
        <f t="shared" si="285"/>
        <v>0</v>
      </c>
      <c r="V611" s="30">
        <f t="shared" si="286"/>
        <v>1</v>
      </c>
      <c r="W611" s="40">
        <v>0</v>
      </c>
      <c r="X611" s="40">
        <v>1</v>
      </c>
      <c r="Y611" s="119">
        <f t="shared" si="287"/>
        <v>0</v>
      </c>
      <c r="Z611" s="119">
        <f t="shared" si="288"/>
        <v>0</v>
      </c>
      <c r="AA611" s="168"/>
      <c r="AB611" s="154">
        <f>_xll.BDH(C611,$AB$10,$D$1,$D$1)</f>
        <v>321.86</v>
      </c>
      <c r="AC611" s="148">
        <f t="shared" si="289"/>
        <v>14.849999999999966</v>
      </c>
      <c r="AD611" s="143">
        <f t="shared" si="290"/>
        <v>4.613807245386182</v>
      </c>
      <c r="AE611" s="136">
        <v>0</v>
      </c>
      <c r="AF611" s="138">
        <f>IF(D611 = D804,1,_xll.BDP(K611,$AF$10)*L611)</f>
        <v>1.2302999999999999</v>
      </c>
      <c r="AG611" s="160">
        <f>AC611*AE611*V611/AF611 / AI740</f>
        <v>0</v>
      </c>
      <c r="AH611" s="160">
        <f>AC611*AE611*V611/AF611 / AI804</f>
        <v>0</v>
      </c>
      <c r="AI611" s="171"/>
      <c r="AJ611" s="162"/>
      <c r="AK611" s="144"/>
    </row>
    <row r="612" spans="2:37" s="40" customFormat="1" ht="12" customHeight="1" x14ac:dyDescent="0.2">
      <c r="B612" s="45">
        <v>774</v>
      </c>
      <c r="C612" s="195" t="s">
        <v>1013</v>
      </c>
      <c r="D612" s="40" t="str">
        <f>_xll.BDP(C612,$D$10)</f>
        <v>USD</v>
      </c>
      <c r="E612" s="17" t="s">
        <v>1087</v>
      </c>
      <c r="F612" s="18">
        <f>_xll.BDP(C612,$F$10)</f>
        <v>14.7</v>
      </c>
      <c r="G612" s="18">
        <f>_xll.BDP(C612,$G$10)</f>
        <v>14.9</v>
      </c>
      <c r="H612" s="33">
        <f t="shared" si="280"/>
        <v>0.20000000000000107</v>
      </c>
      <c r="I612" s="22">
        <f t="shared" si="281"/>
        <v>1.3605442176870821</v>
      </c>
      <c r="J612" s="26">
        <v>0</v>
      </c>
      <c r="K612" s="48" t="str">
        <f>CONCATENATE(D804,D612, " Curncy")</f>
        <v>EURUSD Curncy</v>
      </c>
      <c r="L612" s="17">
        <f>IF(D612 = D804,1,_xll.BDP(K612,$L$10))</f>
        <v>1</v>
      </c>
      <c r="M612" s="19">
        <f>IF(D612 = D804,1,_xll.BDP(K612,$M$10)*L612)</f>
        <v>1.236</v>
      </c>
      <c r="N612" s="264">
        <f t="shared" si="282"/>
        <v>0</v>
      </c>
      <c r="O612" s="50">
        <f>N612 / AA740</f>
        <v>0</v>
      </c>
      <c r="P612" s="273">
        <f>N612 / AA804</f>
        <v>0</v>
      </c>
      <c r="Q612" s="7">
        <f t="shared" si="283"/>
        <v>0</v>
      </c>
      <c r="R612" s="51">
        <f>Q612 / AA740*100</f>
        <v>0</v>
      </c>
      <c r="S612" s="51">
        <f>Q612 / AA804*100</f>
        <v>0</v>
      </c>
      <c r="T612" s="286">
        <f t="shared" si="284"/>
        <v>0</v>
      </c>
      <c r="U612" s="125">
        <f t="shared" si="285"/>
        <v>0</v>
      </c>
      <c r="V612" s="30">
        <f t="shared" si="286"/>
        <v>1</v>
      </c>
      <c r="W612" s="40">
        <v>0</v>
      </c>
      <c r="X612" s="40">
        <v>1</v>
      </c>
      <c r="Y612" s="119">
        <f t="shared" si="287"/>
        <v>0</v>
      </c>
      <c r="Z612" s="119">
        <f t="shared" si="288"/>
        <v>0</v>
      </c>
      <c r="AA612" s="168"/>
      <c r="AB612" s="154">
        <f>_xll.BDH(C612,$AB$10,$D$1,$D$1)</f>
        <v>15.24</v>
      </c>
      <c r="AC612" s="148">
        <f t="shared" si="289"/>
        <v>-0.54000000000000092</v>
      </c>
      <c r="AD612" s="143">
        <f t="shared" si="290"/>
        <v>-3.5433070866141794</v>
      </c>
      <c r="AE612" s="136">
        <v>0</v>
      </c>
      <c r="AF612" s="138">
        <f>IF(D612 = D804,1,_xll.BDP(K612,$AF$10)*L612)</f>
        <v>1.2302999999999999</v>
      </c>
      <c r="AG612" s="160">
        <f>AC612*AE612*V612/AF612 / AI740</f>
        <v>0</v>
      </c>
      <c r="AH612" s="160">
        <f>AC612*AE612*V612/AF612 / AI804</f>
        <v>0</v>
      </c>
      <c r="AI612" s="171"/>
      <c r="AJ612" s="162"/>
      <c r="AK612" s="144"/>
    </row>
    <row r="613" spans="2:37" s="40" customFormat="1" x14ac:dyDescent="0.2">
      <c r="B613" s="45">
        <v>20173</v>
      </c>
      <c r="C613" s="195" t="s">
        <v>69</v>
      </c>
      <c r="D613" s="40" t="str">
        <f>_xll.BDP(C613,$D$10)</f>
        <v>USD</v>
      </c>
      <c r="E613" s="17" t="s">
        <v>356</v>
      </c>
      <c r="F613" s="18">
        <f>_xll.BDP(C613,$F$10)</f>
        <v>42.14</v>
      </c>
      <c r="G613" s="18">
        <f>_xll.BDP(C613,$G$10)</f>
        <v>41.558700000000002</v>
      </c>
      <c r="H613" s="33">
        <f t="shared" si="280"/>
        <v>-0.58129999999999882</v>
      </c>
      <c r="I613" s="22">
        <f t="shared" si="281"/>
        <v>-1.379449454200282</v>
      </c>
      <c r="J613" s="26">
        <v>-132500</v>
      </c>
      <c r="K613" s="48" t="str">
        <f>CONCATENATE(D804,D613, " Curncy")</f>
        <v>EURUSD Curncy</v>
      </c>
      <c r="L613" s="17">
        <f>IF(D613 = D804,1,_xll.BDP(K613,$L$10))</f>
        <v>1</v>
      </c>
      <c r="M613" s="19">
        <f>IF(D613 = D804,1,_xll.BDP(K613,$M$10)*L613)</f>
        <v>1.236</v>
      </c>
      <c r="N613" s="264">
        <f t="shared" si="282"/>
        <v>62315.736245954562</v>
      </c>
      <c r="O613" s="50">
        <f>N613 / AA740</f>
        <v>4.0241521931190998E-4</v>
      </c>
      <c r="P613" s="273">
        <f>N613 / AA804</f>
        <v>3.7033443622057187E-4</v>
      </c>
      <c r="Q613" s="7">
        <f t="shared" si="283"/>
        <v>-4455119.5388349518</v>
      </c>
      <c r="R613" s="51">
        <f>Q613 / AA740*100</f>
        <v>-2.8769746043037863</v>
      </c>
      <c r="S613" s="51">
        <f>Q613 / AA804*100</f>
        <v>-2.6476204600997617</v>
      </c>
      <c r="T613" s="286">
        <f t="shared" si="284"/>
        <v>-2.8769746043037863</v>
      </c>
      <c r="U613" s="125">
        <f t="shared" si="285"/>
        <v>0</v>
      </c>
      <c r="V613" s="30">
        <f t="shared" si="286"/>
        <v>1</v>
      </c>
      <c r="W613" s="40">
        <v>0</v>
      </c>
      <c r="X613" s="40">
        <v>1</v>
      </c>
      <c r="Y613" s="119">
        <f t="shared" si="287"/>
        <v>4.0241521931190998E-4</v>
      </c>
      <c r="Z613" s="119">
        <f t="shared" si="288"/>
        <v>0</v>
      </c>
      <c r="AA613" s="168"/>
      <c r="AB613" s="154">
        <f>_xll.BDH(C613,$AB$10,$D$1,$D$1)</f>
        <v>44.63</v>
      </c>
      <c r="AC613" s="148">
        <f t="shared" si="289"/>
        <v>-2.490000000000002</v>
      </c>
      <c r="AD613" s="143">
        <f t="shared" si="290"/>
        <v>-5.5792068115617344</v>
      </c>
      <c r="AE613" s="136">
        <v>-132500</v>
      </c>
      <c r="AF613" s="138">
        <f>IF(D613 = D804,1,_xll.BDP(K613,$AF$10)*L613)</f>
        <v>1.2302999999999999</v>
      </c>
      <c r="AG613" s="160">
        <f>AC613*AE613*V613/AF613 / AI740</f>
        <v>1.7359755108769521E-3</v>
      </c>
      <c r="AH613" s="160">
        <f>AC613*AE613*V613/AF613 / AI804</f>
        <v>1.59704520929047E-3</v>
      </c>
      <c r="AI613" s="171"/>
      <c r="AJ613" s="162"/>
      <c r="AK613" s="144"/>
    </row>
    <row r="614" spans="2:37" s="40" customFormat="1" ht="12" customHeight="1" x14ac:dyDescent="0.2">
      <c r="B614" s="45">
        <v>19603</v>
      </c>
      <c r="C614" s="195" t="s">
        <v>1018</v>
      </c>
      <c r="D614" s="40" t="str">
        <f>_xll.BDP(C614,$D$10)</f>
        <v>USD</v>
      </c>
      <c r="E614" s="17" t="s">
        <v>1092</v>
      </c>
      <c r="F614" s="18">
        <f>_xll.BDP(C614,$F$10)</f>
        <v>43.07</v>
      </c>
      <c r="G614" s="18">
        <f>_xll.BDP(C614,$G$10)</f>
        <v>43.754800000000003</v>
      </c>
      <c r="H614" s="33">
        <f t="shared" si="280"/>
        <v>0.68480000000000274</v>
      </c>
      <c r="I614" s="22">
        <f t="shared" si="281"/>
        <v>1.5899698165776706</v>
      </c>
      <c r="J614" s="26">
        <v>0</v>
      </c>
      <c r="K614" s="48" t="str">
        <f>CONCATENATE(D804,D614, " Curncy")</f>
        <v>EURUSD Curncy</v>
      </c>
      <c r="L614" s="17">
        <f>IF(D614 = D804,1,_xll.BDP(K614,$L$10))</f>
        <v>1</v>
      </c>
      <c r="M614" s="19">
        <f>IF(D614 = D804,1,_xll.BDP(K614,$M$10)*L614)</f>
        <v>1.236</v>
      </c>
      <c r="N614" s="264">
        <f t="shared" si="282"/>
        <v>0</v>
      </c>
      <c r="O614" s="50">
        <f>N614 / AA740</f>
        <v>0</v>
      </c>
      <c r="P614" s="273">
        <f>N614 / AA804</f>
        <v>0</v>
      </c>
      <c r="Q614" s="7">
        <f t="shared" si="283"/>
        <v>0</v>
      </c>
      <c r="R614" s="51">
        <f>Q614 / AA740*100</f>
        <v>0</v>
      </c>
      <c r="S614" s="51">
        <f>Q614 / AA804*100</f>
        <v>0</v>
      </c>
      <c r="T614" s="286">
        <f t="shared" si="284"/>
        <v>0</v>
      </c>
      <c r="U614" s="125">
        <f t="shared" si="285"/>
        <v>0</v>
      </c>
      <c r="V614" s="30">
        <f t="shared" si="286"/>
        <v>1</v>
      </c>
      <c r="W614" s="40">
        <v>0</v>
      </c>
      <c r="X614" s="40">
        <v>1</v>
      </c>
      <c r="Y614" s="119">
        <f t="shared" si="287"/>
        <v>0</v>
      </c>
      <c r="Z614" s="119">
        <f t="shared" si="288"/>
        <v>0</v>
      </c>
      <c r="AA614" s="168"/>
      <c r="AB614" s="154">
        <f>_xll.BDH(C614,$AB$10,$D$1,$D$1)</f>
        <v>44.34</v>
      </c>
      <c r="AC614" s="148">
        <f t="shared" si="289"/>
        <v>-1.2700000000000031</v>
      </c>
      <c r="AD614" s="143">
        <f t="shared" si="290"/>
        <v>-2.864230942715388</v>
      </c>
      <c r="AE614" s="136">
        <v>0</v>
      </c>
      <c r="AF614" s="138">
        <f>IF(D614 = D804,1,_xll.BDP(K614,$AF$10)*L614)</f>
        <v>1.2302999999999999</v>
      </c>
      <c r="AG614" s="160">
        <f>AC614*AE614*V614/AF614 / AI740</f>
        <v>0</v>
      </c>
      <c r="AH614" s="160">
        <f>AC614*AE614*V614/AF614 / AI804</f>
        <v>0</v>
      </c>
      <c r="AI614" s="171"/>
      <c r="AJ614" s="162"/>
      <c r="AK614" s="144"/>
    </row>
    <row r="615" spans="2:37" s="40" customFormat="1" ht="12" customHeight="1" x14ac:dyDescent="0.2">
      <c r="B615" s="45">
        <v>2979</v>
      </c>
      <c r="C615" s="195" t="s">
        <v>1019</v>
      </c>
      <c r="D615" s="40" t="str">
        <f>_xll.BDP(C615,$D$10)</f>
        <v>USD</v>
      </c>
      <c r="E615" s="17" t="s">
        <v>1093</v>
      </c>
      <c r="F615" s="18">
        <f>_xll.BDP(C615,$F$10)</f>
        <v>70.31</v>
      </c>
      <c r="G615" s="18">
        <f>_xll.BDP(C615,$G$10)</f>
        <v>69.694999999999993</v>
      </c>
      <c r="H615" s="33">
        <f t="shared" si="280"/>
        <v>-0.61500000000000909</v>
      </c>
      <c r="I615" s="22">
        <f t="shared" si="281"/>
        <v>-0.87469776703172963</v>
      </c>
      <c r="J615" s="26">
        <v>0</v>
      </c>
      <c r="K615" s="48" t="str">
        <f>CONCATENATE(D804,D615, " Curncy")</f>
        <v>EURUSD Curncy</v>
      </c>
      <c r="L615" s="17">
        <f>IF(D615 = D804,1,_xll.BDP(K615,$L$10))</f>
        <v>1</v>
      </c>
      <c r="M615" s="19">
        <f>IF(D615 = D804,1,_xll.BDP(K615,$M$10)*L615)</f>
        <v>1.236</v>
      </c>
      <c r="N615" s="264">
        <f t="shared" si="282"/>
        <v>0</v>
      </c>
      <c r="O615" s="50">
        <f>N615 / AA740</f>
        <v>0</v>
      </c>
      <c r="P615" s="273">
        <f>N615 / AA804</f>
        <v>0</v>
      </c>
      <c r="Q615" s="7">
        <f t="shared" si="283"/>
        <v>0</v>
      </c>
      <c r="R615" s="51">
        <f>Q615 / AA740*100</f>
        <v>0</v>
      </c>
      <c r="S615" s="51">
        <f>Q615 / AA804*100</f>
        <v>0</v>
      </c>
      <c r="T615" s="286">
        <f t="shared" si="284"/>
        <v>0</v>
      </c>
      <c r="U615" s="125">
        <f t="shared" si="285"/>
        <v>0</v>
      </c>
      <c r="V615" s="30">
        <f t="shared" si="286"/>
        <v>1</v>
      </c>
      <c r="W615" s="40">
        <v>0</v>
      </c>
      <c r="X615" s="40">
        <v>1</v>
      </c>
      <c r="Y615" s="119">
        <f t="shared" si="287"/>
        <v>0</v>
      </c>
      <c r="Z615" s="119">
        <f t="shared" si="288"/>
        <v>0</v>
      </c>
      <c r="AA615" s="168"/>
      <c r="AB615" s="154">
        <f>_xll.BDH(C615,$AB$10,$D$1,$D$1)</f>
        <v>74.11</v>
      </c>
      <c r="AC615" s="148">
        <f t="shared" si="289"/>
        <v>-3.7999999999999972</v>
      </c>
      <c r="AD615" s="143">
        <f t="shared" si="290"/>
        <v>-5.1275131561192779</v>
      </c>
      <c r="AE615" s="136">
        <v>0</v>
      </c>
      <c r="AF615" s="138">
        <f>IF(D615 = D804,1,_xll.BDP(K615,$AF$10)*L615)</f>
        <v>1.2302999999999999</v>
      </c>
      <c r="AG615" s="160">
        <f>AC615*AE615*V615/AF615 / AI740</f>
        <v>0</v>
      </c>
      <c r="AH615" s="160">
        <f>AC615*AE615*V615/AF615 / AI804</f>
        <v>0</v>
      </c>
      <c r="AI615" s="171"/>
      <c r="AJ615" s="162"/>
      <c r="AK615" s="144"/>
    </row>
    <row r="616" spans="2:37" s="40" customFormat="1" ht="12" customHeight="1" x14ac:dyDescent="0.2">
      <c r="B616" s="45">
        <v>949</v>
      </c>
      <c r="C616" s="195" t="s">
        <v>1020</v>
      </c>
      <c r="D616" s="40" t="str">
        <f>_xll.BDP(C616,$D$10)</f>
        <v>USD</v>
      </c>
      <c r="E616" s="17" t="s">
        <v>1094</v>
      </c>
      <c r="F616" s="18">
        <f>_xll.BDP(C616,$F$10)</f>
        <v>50.31</v>
      </c>
      <c r="G616" s="18">
        <f>_xll.BDP(C616,$G$10)</f>
        <v>50.48</v>
      </c>
      <c r="H616" s="33">
        <f t="shared" si="280"/>
        <v>0.1699999999999946</v>
      </c>
      <c r="I616" s="22">
        <f t="shared" si="281"/>
        <v>0.33790498906776906</v>
      </c>
      <c r="J616" s="26">
        <v>0</v>
      </c>
      <c r="K616" s="48" t="str">
        <f>CONCATENATE(D804,D616, " Curncy")</f>
        <v>EURUSD Curncy</v>
      </c>
      <c r="L616" s="17">
        <f>IF(D616 = D804,1,_xll.BDP(K616,$L$10))</f>
        <v>1</v>
      </c>
      <c r="M616" s="19">
        <f>IF(D616 = D804,1,_xll.BDP(K616,$M$10)*L616)</f>
        <v>1.236</v>
      </c>
      <c r="N616" s="264">
        <f t="shared" si="282"/>
        <v>0</v>
      </c>
      <c r="O616" s="50">
        <f>N616 / AA740</f>
        <v>0</v>
      </c>
      <c r="P616" s="273">
        <f>N616 / AA804</f>
        <v>0</v>
      </c>
      <c r="Q616" s="7">
        <f t="shared" si="283"/>
        <v>0</v>
      </c>
      <c r="R616" s="51">
        <f>Q616 / AA740*100</f>
        <v>0</v>
      </c>
      <c r="S616" s="51">
        <f>Q616 / AA804*100</f>
        <v>0</v>
      </c>
      <c r="T616" s="286">
        <f t="shared" si="284"/>
        <v>0</v>
      </c>
      <c r="U616" s="125">
        <f t="shared" si="285"/>
        <v>0</v>
      </c>
      <c r="V616" s="30">
        <f t="shared" si="286"/>
        <v>1</v>
      </c>
      <c r="W616" s="40">
        <v>0</v>
      </c>
      <c r="X616" s="40">
        <v>1</v>
      </c>
      <c r="Y616" s="119">
        <f t="shared" si="287"/>
        <v>0</v>
      </c>
      <c r="Z616" s="119">
        <f t="shared" si="288"/>
        <v>0</v>
      </c>
      <c r="AA616" s="168"/>
      <c r="AB616" s="154">
        <f>_xll.BDH(C616,$AB$10,$D$1,$D$1)</f>
        <v>52.74</v>
      </c>
      <c r="AC616" s="148">
        <f t="shared" si="289"/>
        <v>-2.4299999999999997</v>
      </c>
      <c r="AD616" s="143">
        <f t="shared" si="290"/>
        <v>-4.607508532423207</v>
      </c>
      <c r="AE616" s="136">
        <v>0</v>
      </c>
      <c r="AF616" s="138">
        <f>IF(D616 = D804,1,_xll.BDP(K616,$AF$10)*L616)</f>
        <v>1.2302999999999999</v>
      </c>
      <c r="AG616" s="160">
        <f>AC616*AE616*V616/AF616 / AI740</f>
        <v>0</v>
      </c>
      <c r="AH616" s="160">
        <f>AC616*AE616*V616/AF616 / AI804</f>
        <v>0</v>
      </c>
      <c r="AI616" s="171"/>
      <c r="AJ616" s="162"/>
      <c r="AK616" s="144"/>
    </row>
    <row r="617" spans="2:37" s="40" customFormat="1" x14ac:dyDescent="0.2">
      <c r="B617" s="45">
        <v>23421</v>
      </c>
      <c r="C617" s="195" t="s">
        <v>380</v>
      </c>
      <c r="D617" s="40" t="str">
        <f>_xll.BDP(C617,$D$10)</f>
        <v>USD</v>
      </c>
      <c r="E617" s="17" t="s">
        <v>381</v>
      </c>
      <c r="F617" s="18">
        <f>_xll.BDP(C617,$F$10)</f>
        <v>18.2</v>
      </c>
      <c r="G617" s="18">
        <f>_xll.BDP(C617,$G$10)</f>
        <v>18.395</v>
      </c>
      <c r="H617" s="33">
        <f t="shared" si="280"/>
        <v>0.19500000000000028</v>
      </c>
      <c r="I617" s="22">
        <f t="shared" si="281"/>
        <v>1.071428571428573</v>
      </c>
      <c r="J617" s="26">
        <v>-138000</v>
      </c>
      <c r="K617" s="48" t="str">
        <f>CONCATENATE(D804,D617, " Curncy")</f>
        <v>EURUSD Curncy</v>
      </c>
      <c r="L617" s="17">
        <f>IF(D617 = D804,1,_xll.BDP(K617,$L$10))</f>
        <v>1</v>
      </c>
      <c r="M617" s="19">
        <f>IF(D617 = D804,1,_xll.BDP(K617,$M$10)*L617)</f>
        <v>1.236</v>
      </c>
      <c r="N617" s="264">
        <f t="shared" si="282"/>
        <v>-21771.844660194209</v>
      </c>
      <c r="O617" s="50">
        <f>N617 / AA740</f>
        <v>-1.405956532259644E-4</v>
      </c>
      <c r="P617" s="273">
        <f>N617 / AA804</f>
        <v>-1.2938728326808974E-4</v>
      </c>
      <c r="Q617" s="7">
        <f t="shared" si="283"/>
        <v>-2053810.6796116505</v>
      </c>
      <c r="R617" s="51">
        <f>Q617 / AA740*100</f>
        <v>-1.3262856620982624</v>
      </c>
      <c r="S617" s="51">
        <f>Q617 / AA804*100</f>
        <v>-1.2205533721623114</v>
      </c>
      <c r="T617" s="286">
        <f t="shared" si="284"/>
        <v>-1.3262856620982624</v>
      </c>
      <c r="U617" s="125">
        <f t="shared" si="285"/>
        <v>0</v>
      </c>
      <c r="V617" s="30">
        <f t="shared" si="286"/>
        <v>1</v>
      </c>
      <c r="W617" s="40">
        <v>0</v>
      </c>
      <c r="X617" s="40">
        <v>1</v>
      </c>
      <c r="Y617" s="119">
        <f t="shared" si="287"/>
        <v>0</v>
      </c>
      <c r="Z617" s="119">
        <f t="shared" si="288"/>
        <v>0</v>
      </c>
      <c r="AA617" s="168"/>
      <c r="AB617" s="154">
        <f>_xll.BDH(C617,$AB$10,$D$1,$D$1)</f>
        <v>19.32</v>
      </c>
      <c r="AC617" s="148">
        <f t="shared" si="289"/>
        <v>-1.120000000000001</v>
      </c>
      <c r="AD617" s="143">
        <f t="shared" si="290"/>
        <v>-5.7971014492753676</v>
      </c>
      <c r="AE617" s="136">
        <v>-138000</v>
      </c>
      <c r="AF617" s="138">
        <f>IF(D617 = D804,1,_xll.BDP(K617,$AF$10)*L617)</f>
        <v>1.2302999999999999</v>
      </c>
      <c r="AG617" s="160">
        <f>AC617*AE617*V617/AF617 / AI740</f>
        <v>8.1325263305642725E-4</v>
      </c>
      <c r="AH617" s="160">
        <f>AC617*AE617*V617/AF617 / AI804</f>
        <v>7.4816793982855222E-4</v>
      </c>
      <c r="AI617" s="171"/>
      <c r="AJ617" s="162"/>
      <c r="AK617" s="144"/>
    </row>
    <row r="618" spans="2:37" s="40" customFormat="1" x14ac:dyDescent="0.2">
      <c r="B618" s="45">
        <v>24308</v>
      </c>
      <c r="C618" s="195" t="s">
        <v>68</v>
      </c>
      <c r="D618" s="40" t="str">
        <f>_xll.BDP(C618,$D$10)</f>
        <v>USD</v>
      </c>
      <c r="E618" s="17" t="s">
        <v>355</v>
      </c>
      <c r="F618" s="18">
        <f>_xll.BDP(C618,$F$10)</f>
        <v>328.27</v>
      </c>
      <c r="G618" s="18">
        <f>_xll.BDP(C618,$G$10)</f>
        <v>328.55</v>
      </c>
      <c r="H618" s="33">
        <f t="shared" si="280"/>
        <v>0.28000000000002956</v>
      </c>
      <c r="I618" s="22">
        <f t="shared" si="281"/>
        <v>8.5295640783510401E-2</v>
      </c>
      <c r="J618" s="26">
        <v>-17800</v>
      </c>
      <c r="K618" s="48" t="str">
        <f>CONCATENATE(D804,D618, " Curncy")</f>
        <v>EURUSD Curncy</v>
      </c>
      <c r="L618" s="17">
        <f>IF(D618 = D804,1,_xll.BDP(K618,$L$10))</f>
        <v>1</v>
      </c>
      <c r="M618" s="19">
        <f>IF(D618 = D804,1,_xll.BDP(K618,$M$10)*L618)</f>
        <v>1.236</v>
      </c>
      <c r="N618" s="264">
        <f t="shared" si="282"/>
        <v>-4032.3624595473511</v>
      </c>
      <c r="O618" s="50">
        <f>N618 / AA740</f>
        <v>-2.6039715186855426E-5</v>
      </c>
      <c r="P618" s="273">
        <f>N618 / AA804</f>
        <v>-2.3963813445121751E-5</v>
      </c>
      <c r="Q618" s="7">
        <f t="shared" si="283"/>
        <v>-4731545.3074433655</v>
      </c>
      <c r="R618" s="51">
        <f>Q618 / AA740*100</f>
        <v>-3.0554815802287307</v>
      </c>
      <c r="S618" s="51">
        <f>Q618 / AA804*100</f>
        <v>-2.8118967526406857</v>
      </c>
      <c r="T618" s="286">
        <f t="shared" si="284"/>
        <v>-3.0554815802287307</v>
      </c>
      <c r="U618" s="125">
        <f t="shared" si="285"/>
        <v>0</v>
      </c>
      <c r="V618" s="30">
        <f t="shared" si="286"/>
        <v>1</v>
      </c>
      <c r="W618" s="40">
        <v>0</v>
      </c>
      <c r="X618" s="40">
        <v>1</v>
      </c>
      <c r="Y618" s="119">
        <f t="shared" si="287"/>
        <v>0</v>
      </c>
      <c r="Z618" s="119">
        <f t="shared" si="288"/>
        <v>0</v>
      </c>
      <c r="AA618" s="168"/>
      <c r="AB618" s="154">
        <f>_xll.BDH(C618,$AB$10,$D$1,$D$1)</f>
        <v>331.77</v>
      </c>
      <c r="AC618" s="148">
        <f t="shared" si="289"/>
        <v>-3.5</v>
      </c>
      <c r="AD618" s="143">
        <f t="shared" si="290"/>
        <v>-1.0549477047352083</v>
      </c>
      <c r="AE618" s="136">
        <v>-17800</v>
      </c>
      <c r="AF618" s="138">
        <f>IF(D618 = D804,1,_xll.BDP(K618,$AF$10)*L618)</f>
        <v>1.2302999999999999</v>
      </c>
      <c r="AG618" s="160">
        <f>AC618*AE618*V618/AF618 / AI740</f>
        <v>3.2780563560698346E-4</v>
      </c>
      <c r="AH618" s="160">
        <f>AC618*AE618*V618/AF618 / AI804</f>
        <v>3.0157131632582007E-4</v>
      </c>
      <c r="AI618" s="171"/>
      <c r="AJ618" s="162"/>
      <c r="AK618" s="144"/>
    </row>
    <row r="619" spans="2:37" s="40" customFormat="1" ht="12" customHeight="1" x14ac:dyDescent="0.2">
      <c r="B619" s="45">
        <v>18473</v>
      </c>
      <c r="C619" s="195" t="s">
        <v>1022</v>
      </c>
      <c r="D619" s="40" t="str">
        <f>_xll.BDP(C619,$D$10)</f>
        <v>USD</v>
      </c>
      <c r="E619" s="17" t="s">
        <v>1096</v>
      </c>
      <c r="F619" s="18">
        <f>_xll.BDP(C619,$F$10)</f>
        <v>25.76</v>
      </c>
      <c r="G619" s="18">
        <f>_xll.BDP(C619,$G$10)</f>
        <v>25.83</v>
      </c>
      <c r="H619" s="33">
        <f t="shared" ref="H619:H650" si="291">IF(OR(G619="#N/A N/A",F619="#N/A N/A"),0,  G619 - F619)</f>
        <v>6.9999999999996732E-2</v>
      </c>
      <c r="I619" s="22">
        <f t="shared" ref="I619:I650" si="292">IF(OR(F619=0,F619="#N/A N/A"),0,H619 / F619*100)</f>
        <v>0.27173913043476988</v>
      </c>
      <c r="J619" s="26">
        <v>0</v>
      </c>
      <c r="K619" s="48" t="str">
        <f>CONCATENATE(D804,D619, " Curncy")</f>
        <v>EURUSD Curncy</v>
      </c>
      <c r="L619" s="17">
        <f>IF(D619 = D804,1,_xll.BDP(K619,$L$10))</f>
        <v>1</v>
      </c>
      <c r="M619" s="19">
        <f>IF(D619 = D804,1,_xll.BDP(K619,$M$10)*L619)</f>
        <v>1.236</v>
      </c>
      <c r="N619" s="264">
        <f t="shared" ref="N619:N650" si="293">H619*J619*V619/M619</f>
        <v>0</v>
      </c>
      <c r="O619" s="50">
        <f>N619 / AA740</f>
        <v>0</v>
      </c>
      <c r="P619" s="273">
        <f>N619 / AA804</f>
        <v>0</v>
      </c>
      <c r="Q619" s="7">
        <f t="shared" ref="Q619:Q650" si="294">G619*J619*V619/M619</f>
        <v>0</v>
      </c>
      <c r="R619" s="51">
        <f>Q619 / AA740*100</f>
        <v>0</v>
      </c>
      <c r="S619" s="51">
        <f>Q619 / AA804*100</f>
        <v>0</v>
      </c>
      <c r="T619" s="286">
        <f t="shared" ref="T619:T650" si="295">IF(R619&lt;0,R619,0)</f>
        <v>0</v>
      </c>
      <c r="U619" s="125">
        <f t="shared" ref="U619:U650" si="296">IF(R619&gt;0,R619,0)</f>
        <v>0</v>
      </c>
      <c r="V619" s="30">
        <f t="shared" ref="V619:V650" si="297">IF(EXACT(D619,UPPER(D619)),1,0.01)/X619</f>
        <v>1</v>
      </c>
      <c r="W619" s="40">
        <v>0</v>
      </c>
      <c r="X619" s="40">
        <v>1</v>
      </c>
      <c r="Y619" s="119">
        <f t="shared" ref="Y619:Y650" si="298">IF(AND(R619&lt;0,O619&gt;0),O619,0)</f>
        <v>0</v>
      </c>
      <c r="Z619" s="119">
        <f t="shared" ref="Z619:Z650" si="299">IF(AND(R619&gt;0,O619&gt;0),O619,0)</f>
        <v>0</v>
      </c>
      <c r="AA619" s="168"/>
      <c r="AB619" s="154">
        <f>_xll.BDH(C619,$AB$10,$D$1,$D$1)</f>
        <v>26.2</v>
      </c>
      <c r="AC619" s="148">
        <f t="shared" ref="AC619:AC650" si="300">IF(OR(F619="#N/A N/A",AB619="#N/A N/A"),0,  F619 - AB619)</f>
        <v>-0.43999999999999773</v>
      </c>
      <c r="AD619" s="143">
        <f t="shared" ref="AD619:AD650" si="301">IF(OR(AB619=0,AB619="#N/A N/A"),0,AC619 / AB619*100)</f>
        <v>-1.6793893129770907</v>
      </c>
      <c r="AE619" s="136">
        <v>0</v>
      </c>
      <c r="AF619" s="138">
        <f>IF(D619 = D804,1,_xll.BDP(K619,$AF$10)*L619)</f>
        <v>1.2302999999999999</v>
      </c>
      <c r="AG619" s="160">
        <f>AC619*AE619*V619/AF619 / AI740</f>
        <v>0</v>
      </c>
      <c r="AH619" s="160">
        <f>AC619*AE619*V619/AF619 / AI804</f>
        <v>0</v>
      </c>
      <c r="AI619" s="171"/>
      <c r="AJ619" s="162"/>
      <c r="AK619" s="144"/>
    </row>
    <row r="620" spans="2:37" s="40" customFormat="1" x14ac:dyDescent="0.2">
      <c r="B620" s="45">
        <v>2358</v>
      </c>
      <c r="C620" s="195" t="s">
        <v>67</v>
      </c>
      <c r="D620" s="40" t="str">
        <f>_xll.BDP(C620,$D$10)</f>
        <v>USD</v>
      </c>
      <c r="E620" s="17" t="s">
        <v>379</v>
      </c>
      <c r="F620" s="18">
        <f>_xll.BDP(C620,$F$10)</f>
        <v>54.67</v>
      </c>
      <c r="G620" s="18">
        <f>_xll.BDP(C620,$G$10)</f>
        <v>55.13</v>
      </c>
      <c r="H620" s="33">
        <f t="shared" si="291"/>
        <v>0.46000000000000085</v>
      </c>
      <c r="I620" s="22">
        <f t="shared" si="292"/>
        <v>0.84141210901774433</v>
      </c>
      <c r="J620" s="26">
        <v>17200</v>
      </c>
      <c r="K620" s="48" t="str">
        <f>CONCATENATE(D804,D620, " Curncy")</f>
        <v>EURUSD Curncy</v>
      </c>
      <c r="L620" s="17">
        <f>IF(D620 = D804,1,_xll.BDP(K620,$L$10))</f>
        <v>1</v>
      </c>
      <c r="M620" s="19">
        <f>IF(D620 = D804,1,_xll.BDP(K620,$M$10)*L620)</f>
        <v>1.236</v>
      </c>
      <c r="N620" s="264">
        <f t="shared" si="293"/>
        <v>6401.2944983818888</v>
      </c>
      <c r="O620" s="50">
        <f>N620 / AA740</f>
        <v>4.133752539293314E-5</v>
      </c>
      <c r="P620" s="273">
        <f>N620 / AA804</f>
        <v>3.804207302925033E-5</v>
      </c>
      <c r="Q620" s="7">
        <f t="shared" si="294"/>
        <v>767181.22977346275</v>
      </c>
      <c r="R620" s="51">
        <f>Q620 / AA740*100</f>
        <v>0.49542125541573906</v>
      </c>
      <c r="S620" s="51">
        <f>Q620 / AA804*100</f>
        <v>0.45592597523968836</v>
      </c>
      <c r="T620" s="286">
        <f t="shared" si="295"/>
        <v>0</v>
      </c>
      <c r="U620" s="125">
        <f t="shared" si="296"/>
        <v>0.49542125541573906</v>
      </c>
      <c r="V620" s="30">
        <f t="shared" si="297"/>
        <v>1</v>
      </c>
      <c r="W620" s="40">
        <v>0</v>
      </c>
      <c r="X620" s="40">
        <v>1</v>
      </c>
      <c r="Y620" s="119">
        <f t="shared" si="298"/>
        <v>0</v>
      </c>
      <c r="Z620" s="119">
        <f t="shared" si="299"/>
        <v>4.133752539293314E-5</v>
      </c>
      <c r="AA620" s="168"/>
      <c r="AB620" s="154">
        <f>_xll.BDH(C620,$AB$10,$D$1,$D$1)</f>
        <v>54.64</v>
      </c>
      <c r="AC620" s="148">
        <f t="shared" si="300"/>
        <v>3.0000000000001137E-2</v>
      </c>
      <c r="AD620" s="143">
        <f t="shared" si="301"/>
        <v>5.4904831625185099E-2</v>
      </c>
      <c r="AE620" s="136">
        <v>17200</v>
      </c>
      <c r="AF620" s="138">
        <f>IF(D620 = D804,1,_xll.BDP(K620,$AF$10)*L620)</f>
        <v>1.2302999999999999</v>
      </c>
      <c r="AG620" s="160">
        <f>AC620*AE620*V620/AF620 / AI740</f>
        <v>2.7150514923468683E-6</v>
      </c>
      <c r="AH620" s="160">
        <f>AC620*AE620*V620/AF620 / AI804</f>
        <v>2.4977656376264696E-6</v>
      </c>
      <c r="AI620" s="171"/>
      <c r="AJ620" s="162"/>
      <c r="AK620" s="144"/>
    </row>
    <row r="621" spans="2:37" s="40" customFormat="1" ht="12" customHeight="1" x14ac:dyDescent="0.2">
      <c r="B621" s="45">
        <v>21137</v>
      </c>
      <c r="C621" s="195" t="s">
        <v>1023</v>
      </c>
      <c r="D621" s="40" t="str">
        <f>_xll.BDP(C621,$D$10)</f>
        <v>USD</v>
      </c>
      <c r="E621" s="17" t="s">
        <v>1097</v>
      </c>
      <c r="F621" s="18">
        <f>_xll.BDP(C621,$F$10)</f>
        <v>3.68</v>
      </c>
      <c r="G621" s="18">
        <f>_xll.BDP(C621,$G$10)</f>
        <v>3.88</v>
      </c>
      <c r="H621" s="33">
        <f t="shared" si="291"/>
        <v>0.19999999999999973</v>
      </c>
      <c r="I621" s="22">
        <f t="shared" si="292"/>
        <v>5.4347826086956443</v>
      </c>
      <c r="J621" s="26">
        <v>0</v>
      </c>
      <c r="K621" s="48" t="str">
        <f>CONCATENATE(D804,D621, " Curncy")</f>
        <v>EURUSD Curncy</v>
      </c>
      <c r="L621" s="17">
        <f>IF(D621 = D804,1,_xll.BDP(K621,$L$10))</f>
        <v>1</v>
      </c>
      <c r="M621" s="19">
        <f>IF(D621 = D804,1,_xll.BDP(K621,$M$10)*L621)</f>
        <v>1.236</v>
      </c>
      <c r="N621" s="264">
        <f t="shared" si="293"/>
        <v>0</v>
      </c>
      <c r="O621" s="50">
        <f>N621 / AA740</f>
        <v>0</v>
      </c>
      <c r="P621" s="273">
        <f>N621 / AA804</f>
        <v>0</v>
      </c>
      <c r="Q621" s="7">
        <f t="shared" si="294"/>
        <v>0</v>
      </c>
      <c r="R621" s="51">
        <f>Q621 / AA740*100</f>
        <v>0</v>
      </c>
      <c r="S621" s="51">
        <f>Q621 / AA804*100</f>
        <v>0</v>
      </c>
      <c r="T621" s="286">
        <f t="shared" si="295"/>
        <v>0</v>
      </c>
      <c r="U621" s="125">
        <f t="shared" si="296"/>
        <v>0</v>
      </c>
      <c r="V621" s="30">
        <f t="shared" si="297"/>
        <v>1</v>
      </c>
      <c r="W621" s="40">
        <v>0</v>
      </c>
      <c r="X621" s="40">
        <v>1</v>
      </c>
      <c r="Y621" s="119">
        <f t="shared" si="298"/>
        <v>0</v>
      </c>
      <c r="Z621" s="119">
        <f t="shared" si="299"/>
        <v>0</v>
      </c>
      <c r="AA621" s="168"/>
      <c r="AB621" s="154">
        <f>_xll.BDH(C621,$AB$10,$D$1,$D$1)</f>
        <v>3.58</v>
      </c>
      <c r="AC621" s="148">
        <f t="shared" si="300"/>
        <v>0.10000000000000009</v>
      </c>
      <c r="AD621" s="143">
        <f t="shared" si="301"/>
        <v>2.793296089385477</v>
      </c>
      <c r="AE621" s="136">
        <v>0</v>
      </c>
      <c r="AF621" s="138">
        <f>IF(D621 = D804,1,_xll.BDP(K621,$AF$10)*L621)</f>
        <v>1.2302999999999999</v>
      </c>
      <c r="AG621" s="160">
        <f>AC621*AE621*V621/AF621 / AI740</f>
        <v>0</v>
      </c>
      <c r="AH621" s="160">
        <f>AC621*AE621*V621/AF621 / AI804</f>
        <v>0</v>
      </c>
      <c r="AI621" s="171"/>
      <c r="AJ621" s="162"/>
      <c r="AK621" s="144"/>
    </row>
    <row r="622" spans="2:37" s="40" customFormat="1" ht="12" customHeight="1" x14ac:dyDescent="0.2">
      <c r="B622" s="45">
        <v>11267</v>
      </c>
      <c r="C622" s="195" t="s">
        <v>1021</v>
      </c>
      <c r="D622" s="40" t="str">
        <f>_xll.BDP(C622,$D$10)</f>
        <v>USD</v>
      </c>
      <c r="E622" s="17" t="s">
        <v>1095</v>
      </c>
      <c r="F622" s="18">
        <f>_xll.BDP(C622,$F$10)</f>
        <v>43.56</v>
      </c>
      <c r="G622" s="18">
        <f>_xll.BDP(C622,$G$10)</f>
        <v>44.09</v>
      </c>
      <c r="H622" s="33">
        <f t="shared" si="291"/>
        <v>0.53000000000000114</v>
      </c>
      <c r="I622" s="22">
        <f t="shared" si="292"/>
        <v>1.2167125803489465</v>
      </c>
      <c r="J622" s="26">
        <v>0</v>
      </c>
      <c r="K622" s="48" t="str">
        <f>CONCATENATE(D804,D622, " Curncy")</f>
        <v>EURUSD Curncy</v>
      </c>
      <c r="L622" s="17">
        <f>IF(D622 = D804,1,_xll.BDP(K622,$L$10))</f>
        <v>1</v>
      </c>
      <c r="M622" s="19">
        <f>IF(D622 = D804,1,_xll.BDP(K622,$M$10)*L622)</f>
        <v>1.236</v>
      </c>
      <c r="N622" s="264">
        <f t="shared" si="293"/>
        <v>0</v>
      </c>
      <c r="O622" s="50">
        <f>N622 / AA740</f>
        <v>0</v>
      </c>
      <c r="P622" s="273">
        <f>N622 / AA804</f>
        <v>0</v>
      </c>
      <c r="Q622" s="7">
        <f t="shared" si="294"/>
        <v>0</v>
      </c>
      <c r="R622" s="51">
        <f>Q622 / AA740*100</f>
        <v>0</v>
      </c>
      <c r="S622" s="51">
        <f>Q622 / AA804*100</f>
        <v>0</v>
      </c>
      <c r="T622" s="286">
        <f t="shared" si="295"/>
        <v>0</v>
      </c>
      <c r="U622" s="125">
        <f t="shared" si="296"/>
        <v>0</v>
      </c>
      <c r="V622" s="30">
        <f t="shared" si="297"/>
        <v>1</v>
      </c>
      <c r="W622" s="40">
        <v>0</v>
      </c>
      <c r="X622" s="40">
        <v>1</v>
      </c>
      <c r="Y622" s="119">
        <f t="shared" si="298"/>
        <v>0</v>
      </c>
      <c r="Z622" s="119">
        <f t="shared" si="299"/>
        <v>0</v>
      </c>
      <c r="AA622" s="168"/>
      <c r="AB622" s="154">
        <f>_xll.BDH(C622,$AB$10,$D$1,$D$1)</f>
        <v>43.59</v>
      </c>
      <c r="AC622" s="148">
        <f t="shared" si="300"/>
        <v>-3.0000000000001137E-2</v>
      </c>
      <c r="AD622" s="143">
        <f t="shared" si="301"/>
        <v>-6.8823124569858077E-2</v>
      </c>
      <c r="AE622" s="136">
        <v>0</v>
      </c>
      <c r="AF622" s="138">
        <f>IF(D622 = D804,1,_xll.BDP(K622,$AF$10)*L622)</f>
        <v>1.2302999999999999</v>
      </c>
      <c r="AG622" s="160">
        <f>AC622*AE622*V622/AF622 / AI740</f>
        <v>0</v>
      </c>
      <c r="AH622" s="160">
        <f>AC622*AE622*V622/AF622 / AI804</f>
        <v>0</v>
      </c>
      <c r="AI622" s="171"/>
      <c r="AJ622" s="162"/>
      <c r="AK622" s="144"/>
    </row>
    <row r="623" spans="2:37" s="40" customFormat="1" x14ac:dyDescent="0.2">
      <c r="B623" s="48">
        <v>2582</v>
      </c>
      <c r="D623" s="40" t="s">
        <v>35</v>
      </c>
      <c r="E623" s="17" t="s">
        <v>66</v>
      </c>
      <c r="F623" s="18">
        <v>0.16500000000000001</v>
      </c>
      <c r="G623" s="18">
        <v>0.16500000000000001</v>
      </c>
      <c r="H623" s="33">
        <f t="shared" si="291"/>
        <v>0</v>
      </c>
      <c r="I623" s="22">
        <f t="shared" si="292"/>
        <v>0</v>
      </c>
      <c r="J623" s="26">
        <v>6122944</v>
      </c>
      <c r="K623" s="48" t="str">
        <f>CONCATENATE(D804,D623, " Curncy")</f>
        <v>EURUSD Curncy</v>
      </c>
      <c r="L623" s="17">
        <f>IF(D623 = D804,1,_xll.BDP(K623,$L$10))</f>
        <v>1</v>
      </c>
      <c r="M623" s="19">
        <f>IF(D623 = D804,1,_xll.BDP(K623,$M$10)*L623)</f>
        <v>1.236</v>
      </c>
      <c r="N623" s="264">
        <f t="shared" si="293"/>
        <v>0</v>
      </c>
      <c r="O623" s="50">
        <f>N623 / AA740</f>
        <v>0</v>
      </c>
      <c r="P623" s="273">
        <f>N623 / AA804</f>
        <v>0</v>
      </c>
      <c r="Q623" s="7">
        <f t="shared" si="294"/>
        <v>817383.3009708738</v>
      </c>
      <c r="R623" s="51">
        <f>Q623 / AA740*100</f>
        <v>0.5278401574585273</v>
      </c>
      <c r="S623" s="51">
        <f>Q623 / AA804*100</f>
        <v>0.48576042293139038</v>
      </c>
      <c r="T623" s="286">
        <f t="shared" si="295"/>
        <v>0</v>
      </c>
      <c r="U623" s="125">
        <f t="shared" si="296"/>
        <v>0.5278401574585273</v>
      </c>
      <c r="V623" s="30">
        <f t="shared" si="297"/>
        <v>1</v>
      </c>
      <c r="W623" s="40">
        <v>1</v>
      </c>
      <c r="X623" s="40">
        <v>1</v>
      </c>
      <c r="Y623" s="119">
        <f t="shared" si="298"/>
        <v>0</v>
      </c>
      <c r="Z623" s="119">
        <f t="shared" si="299"/>
        <v>0</v>
      </c>
      <c r="AA623" s="168"/>
      <c r="AB623" s="154">
        <v>0.16500000000000001</v>
      </c>
      <c r="AC623" s="148">
        <f t="shared" si="300"/>
        <v>0</v>
      </c>
      <c r="AD623" s="143">
        <f t="shared" si="301"/>
        <v>0</v>
      </c>
      <c r="AE623" s="136">
        <v>6122944</v>
      </c>
      <c r="AF623" s="138">
        <f>IF(D623 = D804,1,_xll.BDP(K623,$AF$10)*L623)</f>
        <v>1.2302999999999999</v>
      </c>
      <c r="AG623" s="160">
        <f>AC623*AE623*V623/AF623 / AI740</f>
        <v>0</v>
      </c>
      <c r="AH623" s="160">
        <f>AC623*AE623*V623/AF623 / AI804</f>
        <v>0</v>
      </c>
      <c r="AI623" s="171"/>
      <c r="AJ623" s="162"/>
      <c r="AK623" s="144"/>
    </row>
    <row r="624" spans="2:37" s="40" customFormat="1" ht="12" customHeight="1" x14ac:dyDescent="0.2">
      <c r="B624" s="48">
        <v>19906</v>
      </c>
      <c r="C624" s="40" t="s">
        <v>1024</v>
      </c>
      <c r="D624" s="40" t="str">
        <f>_xll.BDP(C624,$D$10)</f>
        <v>USD</v>
      </c>
      <c r="E624" s="17" t="s">
        <v>1098</v>
      </c>
      <c r="F624" s="18">
        <f>_xll.BDP(C624,$F$10)</f>
        <v>95.9</v>
      </c>
      <c r="G624" s="18">
        <f>_xll.BDP(C624,$G$10)</f>
        <v>100.58</v>
      </c>
      <c r="H624" s="33">
        <f t="shared" si="291"/>
        <v>4.6799999999999926</v>
      </c>
      <c r="I624" s="22">
        <f t="shared" si="292"/>
        <v>4.880083420229397</v>
      </c>
      <c r="J624" s="26">
        <v>0</v>
      </c>
      <c r="K624" s="48" t="str">
        <f>CONCATENATE(D804,D624, " Curncy")</f>
        <v>EURUSD Curncy</v>
      </c>
      <c r="L624" s="17">
        <f>IF(D624 = D804,1,_xll.BDP(K624,$L$10))</f>
        <v>1</v>
      </c>
      <c r="M624" s="19">
        <f>IF(D624 = D804,1,_xll.BDP(K624,$M$10)*L624)</f>
        <v>1.236</v>
      </c>
      <c r="N624" s="264">
        <f t="shared" si="293"/>
        <v>0</v>
      </c>
      <c r="O624" s="50">
        <f>N624 / AA740</f>
        <v>0</v>
      </c>
      <c r="P624" s="273">
        <f>N624 / AA804</f>
        <v>0</v>
      </c>
      <c r="Q624" s="7">
        <f t="shared" si="294"/>
        <v>0</v>
      </c>
      <c r="R624" s="51">
        <f>Q624 / AA740*100</f>
        <v>0</v>
      </c>
      <c r="S624" s="51">
        <f>Q624 / AA804*100</f>
        <v>0</v>
      </c>
      <c r="T624" s="286">
        <f t="shared" si="295"/>
        <v>0</v>
      </c>
      <c r="U624" s="125">
        <f t="shared" si="296"/>
        <v>0</v>
      </c>
      <c r="V624" s="30">
        <f t="shared" si="297"/>
        <v>1</v>
      </c>
      <c r="W624" s="40">
        <v>0</v>
      </c>
      <c r="X624" s="40">
        <v>1</v>
      </c>
      <c r="Y624" s="119">
        <f t="shared" si="298"/>
        <v>0</v>
      </c>
      <c r="Z624" s="119">
        <f t="shared" si="299"/>
        <v>0</v>
      </c>
      <c r="AA624" s="168"/>
      <c r="AB624" s="154">
        <f>_xll.BDH(C624,$AB$10,$D$1,$D$1)</f>
        <v>101.95</v>
      </c>
      <c r="AC624" s="148">
        <f t="shared" si="300"/>
        <v>-6.0499999999999972</v>
      </c>
      <c r="AD624" s="143">
        <f t="shared" si="301"/>
        <v>-5.9342815105443814</v>
      </c>
      <c r="AE624" s="136">
        <v>0</v>
      </c>
      <c r="AF624" s="138">
        <f>IF(D624 = D804,1,_xll.BDP(K624,$AF$10)*L624)</f>
        <v>1.2302999999999999</v>
      </c>
      <c r="AG624" s="160">
        <f>AC624*AE624*V624/AF624 / AI740</f>
        <v>0</v>
      </c>
      <c r="AH624" s="160">
        <f>AC624*AE624*V624/AF624 / AI804</f>
        <v>0</v>
      </c>
      <c r="AI624" s="171"/>
      <c r="AJ624" s="162"/>
      <c r="AK624" s="144"/>
    </row>
    <row r="625" spans="2:37" s="40" customFormat="1" ht="12" customHeight="1" x14ac:dyDescent="0.2">
      <c r="B625" s="48">
        <v>110</v>
      </c>
      <c r="C625" s="40" t="s">
        <v>1025</v>
      </c>
      <c r="D625" s="40" t="str">
        <f>_xll.BDP(C625,$D$10)</f>
        <v>USD</v>
      </c>
      <c r="E625" s="17" t="s">
        <v>1099</v>
      </c>
      <c r="F625" s="18">
        <f>_xll.BDP(C625,$F$10)</f>
        <v>40.58</v>
      </c>
      <c r="G625" s="18">
        <f>_xll.BDP(C625,$G$10)</f>
        <v>40.54</v>
      </c>
      <c r="H625" s="33">
        <f t="shared" si="291"/>
        <v>-3.9999999999999147E-2</v>
      </c>
      <c r="I625" s="22">
        <f t="shared" si="292"/>
        <v>-9.8570724494822945E-2</v>
      </c>
      <c r="J625" s="26">
        <v>0</v>
      </c>
      <c r="K625" s="48" t="str">
        <f>CONCATENATE(D804,D625, " Curncy")</f>
        <v>EURUSD Curncy</v>
      </c>
      <c r="L625" s="17">
        <f>IF(D625 = D804,1,_xll.BDP(K625,$L$10))</f>
        <v>1</v>
      </c>
      <c r="M625" s="19">
        <f>IF(D625 = D804,1,_xll.BDP(K625,$M$10)*L625)</f>
        <v>1.236</v>
      </c>
      <c r="N625" s="264">
        <f t="shared" si="293"/>
        <v>0</v>
      </c>
      <c r="O625" s="50">
        <f>N625 / AA740</f>
        <v>0</v>
      </c>
      <c r="P625" s="273">
        <f>N625 / AA804</f>
        <v>0</v>
      </c>
      <c r="Q625" s="7">
        <f t="shared" si="294"/>
        <v>0</v>
      </c>
      <c r="R625" s="51">
        <f>Q625 / AA740*100</f>
        <v>0</v>
      </c>
      <c r="S625" s="51">
        <f>Q625 / AA804*100</f>
        <v>0</v>
      </c>
      <c r="T625" s="286">
        <f t="shared" si="295"/>
        <v>0</v>
      </c>
      <c r="U625" s="125">
        <f t="shared" si="296"/>
        <v>0</v>
      </c>
      <c r="V625" s="30">
        <f t="shared" si="297"/>
        <v>1</v>
      </c>
      <c r="W625" s="40">
        <v>0</v>
      </c>
      <c r="X625" s="40">
        <v>1</v>
      </c>
      <c r="Y625" s="119">
        <f t="shared" si="298"/>
        <v>0</v>
      </c>
      <c r="Z625" s="119">
        <f t="shared" si="299"/>
        <v>0</v>
      </c>
      <c r="AA625" s="168"/>
      <c r="AB625" s="154">
        <f>_xll.BDH(C625,$AB$10,$D$1,$D$1)</f>
        <v>43.68</v>
      </c>
      <c r="AC625" s="148">
        <f t="shared" si="300"/>
        <v>-3.1000000000000014</v>
      </c>
      <c r="AD625" s="143">
        <f t="shared" si="301"/>
        <v>-7.0970695970696012</v>
      </c>
      <c r="AE625" s="136">
        <v>0</v>
      </c>
      <c r="AF625" s="138">
        <f>IF(D625 = D804,1,_xll.BDP(K625,$AF$10)*L625)</f>
        <v>1.2302999999999999</v>
      </c>
      <c r="AG625" s="160">
        <f>AC625*AE625*V625/AF625 / AI740</f>
        <v>0</v>
      </c>
      <c r="AH625" s="160">
        <f>AC625*AE625*V625/AF625 / AI804</f>
        <v>0</v>
      </c>
      <c r="AI625" s="171"/>
      <c r="AJ625" s="162"/>
      <c r="AK625" s="144"/>
    </row>
    <row r="626" spans="2:37" s="40" customFormat="1" ht="12" customHeight="1" x14ac:dyDescent="0.2">
      <c r="B626" s="48">
        <v>20127</v>
      </c>
      <c r="C626" s="40" t="s">
        <v>1026</v>
      </c>
      <c r="D626" s="40" t="str">
        <f>_xll.BDP(C626,$D$10)</f>
        <v>USD</v>
      </c>
      <c r="E626" s="17" t="s">
        <v>1100</v>
      </c>
      <c r="F626" s="18">
        <f>_xll.BDP(C626,$F$10)</f>
        <v>104.29</v>
      </c>
      <c r="G626" s="18">
        <f>_xll.BDP(C626,$G$10)</f>
        <v>106.28</v>
      </c>
      <c r="H626" s="33">
        <f t="shared" si="291"/>
        <v>1.9899999999999949</v>
      </c>
      <c r="I626" s="22">
        <f t="shared" si="292"/>
        <v>1.9081407613385701</v>
      </c>
      <c r="J626" s="26">
        <v>0</v>
      </c>
      <c r="K626" s="48" t="str">
        <f>CONCATENATE(D804,D626, " Curncy")</f>
        <v>EURUSD Curncy</v>
      </c>
      <c r="L626" s="17">
        <f>IF(D626 = D804,1,_xll.BDP(K626,$L$10))</f>
        <v>1</v>
      </c>
      <c r="M626" s="19">
        <f>IF(D626 = D804,1,_xll.BDP(K626,$M$10)*L626)</f>
        <v>1.236</v>
      </c>
      <c r="N626" s="264">
        <f t="shared" si="293"/>
        <v>0</v>
      </c>
      <c r="O626" s="50">
        <f>N626 / AA740</f>
        <v>0</v>
      </c>
      <c r="P626" s="273">
        <f>N626 / AA804</f>
        <v>0</v>
      </c>
      <c r="Q626" s="7">
        <f t="shared" si="294"/>
        <v>0</v>
      </c>
      <c r="R626" s="51">
        <f>Q626 / AA740*100</f>
        <v>0</v>
      </c>
      <c r="S626" s="51">
        <f>Q626 / AA804*100</f>
        <v>0</v>
      </c>
      <c r="T626" s="286">
        <f t="shared" si="295"/>
        <v>0</v>
      </c>
      <c r="U626" s="125">
        <f t="shared" si="296"/>
        <v>0</v>
      </c>
      <c r="V626" s="30">
        <f t="shared" si="297"/>
        <v>1</v>
      </c>
      <c r="W626" s="40">
        <v>0</v>
      </c>
      <c r="X626" s="40">
        <v>1</v>
      </c>
      <c r="Y626" s="119">
        <f t="shared" si="298"/>
        <v>0</v>
      </c>
      <c r="Z626" s="119">
        <f t="shared" si="299"/>
        <v>0</v>
      </c>
      <c r="AA626" s="168"/>
      <c r="AB626" s="154">
        <f>_xll.BDH(C626,$AB$10,$D$1,$D$1)</f>
        <v>100.59</v>
      </c>
      <c r="AC626" s="148">
        <f t="shared" si="300"/>
        <v>3.7000000000000028</v>
      </c>
      <c r="AD626" s="143">
        <f t="shared" si="301"/>
        <v>3.6782980415548292</v>
      </c>
      <c r="AE626" s="136">
        <v>0</v>
      </c>
      <c r="AF626" s="138">
        <f>IF(D626 = D804,1,_xll.BDP(K626,$AF$10)*L626)</f>
        <v>1.2302999999999999</v>
      </c>
      <c r="AG626" s="160">
        <f>AC626*AE626*V626/AF626 / AI740</f>
        <v>0</v>
      </c>
      <c r="AH626" s="160">
        <f>AC626*AE626*V626/AF626 / AI804</f>
        <v>0</v>
      </c>
      <c r="AI626" s="171"/>
      <c r="AJ626" s="162"/>
      <c r="AK626" s="144"/>
    </row>
    <row r="627" spans="2:37" s="40" customFormat="1" ht="12" customHeight="1" x14ac:dyDescent="0.2">
      <c r="B627" s="48">
        <v>1418</v>
      </c>
      <c r="C627" s="40" t="s">
        <v>1027</v>
      </c>
      <c r="D627" s="40" t="str">
        <f>_xll.BDP(C627,$D$10)</f>
        <v>USD</v>
      </c>
      <c r="E627" s="17" t="s">
        <v>1101</v>
      </c>
      <c r="F627" s="18">
        <f>_xll.BDP(C627,$F$10)</f>
        <v>73.5</v>
      </c>
      <c r="G627" s="18">
        <f>_xll.BDP(C627,$G$10)</f>
        <v>73.900000000000006</v>
      </c>
      <c r="H627" s="33">
        <f t="shared" si="291"/>
        <v>0.40000000000000568</v>
      </c>
      <c r="I627" s="22">
        <f t="shared" si="292"/>
        <v>0.54421768707483775</v>
      </c>
      <c r="J627" s="26">
        <v>0</v>
      </c>
      <c r="K627" s="48" t="str">
        <f>CONCATENATE(D804,D627, " Curncy")</f>
        <v>EURUSD Curncy</v>
      </c>
      <c r="L627" s="17">
        <f>IF(D627 = D804,1,_xll.BDP(K627,$L$10))</f>
        <v>1</v>
      </c>
      <c r="M627" s="19">
        <f>IF(D627 = D804,1,_xll.BDP(K627,$M$10)*L627)</f>
        <v>1.236</v>
      </c>
      <c r="N627" s="264">
        <f t="shared" si="293"/>
        <v>0</v>
      </c>
      <c r="O627" s="50">
        <f>N627 / AA740</f>
        <v>0</v>
      </c>
      <c r="P627" s="273">
        <f>N627 / AA804</f>
        <v>0</v>
      </c>
      <c r="Q627" s="7">
        <f t="shared" si="294"/>
        <v>0</v>
      </c>
      <c r="R627" s="51">
        <f>Q627 / AA740*100</f>
        <v>0</v>
      </c>
      <c r="S627" s="51">
        <f>Q627 / AA804*100</f>
        <v>0</v>
      </c>
      <c r="T627" s="286">
        <f t="shared" si="295"/>
        <v>0</v>
      </c>
      <c r="U627" s="125">
        <f t="shared" si="296"/>
        <v>0</v>
      </c>
      <c r="V627" s="30">
        <f t="shared" si="297"/>
        <v>1</v>
      </c>
      <c r="W627" s="40">
        <v>0</v>
      </c>
      <c r="X627" s="40">
        <v>1</v>
      </c>
      <c r="Y627" s="119">
        <f t="shared" si="298"/>
        <v>0</v>
      </c>
      <c r="Z627" s="119">
        <f t="shared" si="299"/>
        <v>0</v>
      </c>
      <c r="AA627" s="168"/>
      <c r="AB627" s="154">
        <f>_xll.BDH(C627,$AB$10,$D$1,$D$1)</f>
        <v>74.12</v>
      </c>
      <c r="AC627" s="148">
        <f t="shared" si="300"/>
        <v>-0.62000000000000455</v>
      </c>
      <c r="AD627" s="143">
        <f t="shared" si="301"/>
        <v>-0.83648138154344909</v>
      </c>
      <c r="AE627" s="136">
        <v>0</v>
      </c>
      <c r="AF627" s="138">
        <f>IF(D627 = D804,1,_xll.BDP(K627,$AF$10)*L627)</f>
        <v>1.2302999999999999</v>
      </c>
      <c r="AG627" s="160">
        <f>AC627*AE627*V627/AF627 / AI740</f>
        <v>0</v>
      </c>
      <c r="AH627" s="160">
        <f>AC627*AE627*V627/AF627 / AI804</f>
        <v>0</v>
      </c>
      <c r="AI627" s="171"/>
      <c r="AJ627" s="162"/>
      <c r="AK627" s="144"/>
    </row>
    <row r="628" spans="2:37" s="40" customFormat="1" x14ac:dyDescent="0.2">
      <c r="B628" s="48">
        <v>22796</v>
      </c>
      <c r="D628" s="40" t="s">
        <v>35</v>
      </c>
      <c r="E628" s="17" t="s">
        <v>65</v>
      </c>
      <c r="F628" s="18">
        <v>2.165</v>
      </c>
      <c r="G628" s="18">
        <v>2.165</v>
      </c>
      <c r="H628" s="33">
        <f t="shared" si="291"/>
        <v>0</v>
      </c>
      <c r="I628" s="22">
        <f t="shared" si="292"/>
        <v>0</v>
      </c>
      <c r="J628" s="26">
        <v>129475</v>
      </c>
      <c r="K628" s="48" t="str">
        <f>CONCATENATE(D804,D628, " Curncy")</f>
        <v>EURUSD Curncy</v>
      </c>
      <c r="L628" s="17">
        <f>IF(D628 = D804,1,_xll.BDP(K628,$L$10))</f>
        <v>1</v>
      </c>
      <c r="M628" s="19">
        <f>IF(D628 = D804,1,_xll.BDP(K628,$M$10)*L628)</f>
        <v>1.236</v>
      </c>
      <c r="N628" s="264">
        <f t="shared" si="293"/>
        <v>0</v>
      </c>
      <c r="O628" s="50">
        <f>N628 / AA740</f>
        <v>0</v>
      </c>
      <c r="P628" s="273">
        <f>N628 / AA804</f>
        <v>0</v>
      </c>
      <c r="Q628" s="7">
        <f t="shared" si="294"/>
        <v>226790.75647249192</v>
      </c>
      <c r="R628" s="51">
        <f>Q628 / AA740*100</f>
        <v>0.14645426260163383</v>
      </c>
      <c r="S628" s="51">
        <f>Q628 / AA804*100</f>
        <v>0.13477884078394356</v>
      </c>
      <c r="T628" s="286">
        <f t="shared" si="295"/>
        <v>0</v>
      </c>
      <c r="U628" s="125">
        <f t="shared" si="296"/>
        <v>0.14645426260163383</v>
      </c>
      <c r="V628" s="30">
        <f t="shared" si="297"/>
        <v>1</v>
      </c>
      <c r="W628" s="40">
        <v>1</v>
      </c>
      <c r="X628" s="40">
        <v>1</v>
      </c>
      <c r="Y628" s="119">
        <f t="shared" si="298"/>
        <v>0</v>
      </c>
      <c r="Z628" s="119">
        <f t="shared" si="299"/>
        <v>0</v>
      </c>
      <c r="AA628" s="168"/>
      <c r="AB628" s="154">
        <v>2.165</v>
      </c>
      <c r="AC628" s="148">
        <f t="shared" si="300"/>
        <v>0</v>
      </c>
      <c r="AD628" s="143">
        <f t="shared" si="301"/>
        <v>0</v>
      </c>
      <c r="AE628" s="136">
        <v>129475</v>
      </c>
      <c r="AF628" s="138">
        <f>IF(D628 = D804,1,_xll.BDP(K628,$AF$10)*L628)</f>
        <v>1.2302999999999999</v>
      </c>
      <c r="AG628" s="160">
        <f>AC628*AE628*V628/AF628 / AI740</f>
        <v>0</v>
      </c>
      <c r="AH628" s="160">
        <f>AC628*AE628*V628/AF628 / AI804</f>
        <v>0</v>
      </c>
      <c r="AI628" s="171"/>
      <c r="AJ628" s="162"/>
      <c r="AK628" s="144"/>
    </row>
    <row r="629" spans="2:37" s="40" customFormat="1" ht="12" customHeight="1" x14ac:dyDescent="0.2">
      <c r="B629" s="48">
        <v>23211</v>
      </c>
      <c r="C629" s="40" t="s">
        <v>796</v>
      </c>
      <c r="D629" s="40" t="str">
        <f>_xll.BDP(C629,$D$10)</f>
        <v>USD</v>
      </c>
      <c r="E629" s="17" t="s">
        <v>827</v>
      </c>
      <c r="F629" s="18">
        <f>_xll.BDP(C629,$F$10)</f>
        <v>120.42</v>
      </c>
      <c r="G629" s="18">
        <f>_xll.BDP(C629,$G$10)</f>
        <v>120.535</v>
      </c>
      <c r="H629" s="33">
        <f t="shared" si="291"/>
        <v>0.11499999999999488</v>
      </c>
      <c r="I629" s="22">
        <f t="shared" si="292"/>
        <v>9.5499086530472413E-2</v>
      </c>
      <c r="J629" s="26">
        <v>0</v>
      </c>
      <c r="K629" s="48" t="str">
        <f>CONCATENATE(D804,D629, " Curncy")</f>
        <v>EURUSD Curncy</v>
      </c>
      <c r="L629" s="17">
        <f>IF(D629 = D804,1,_xll.BDP(K629,$L$10))</f>
        <v>1</v>
      </c>
      <c r="M629" s="19">
        <f>IF(D629 = D804,1,_xll.BDP(K629,$M$10)*L629)</f>
        <v>1.236</v>
      </c>
      <c r="N629" s="264">
        <f t="shared" si="293"/>
        <v>0</v>
      </c>
      <c r="O629" s="50">
        <f>N629 / AA740</f>
        <v>0</v>
      </c>
      <c r="P629" s="273">
        <f>N629 / AA804</f>
        <v>0</v>
      </c>
      <c r="Q629" s="7">
        <f t="shared" si="294"/>
        <v>0</v>
      </c>
      <c r="R629" s="51">
        <f>Q629 / AA740*100</f>
        <v>0</v>
      </c>
      <c r="S629" s="51">
        <f>Q629 / AA804*100</f>
        <v>0</v>
      </c>
      <c r="T629" s="286">
        <f t="shared" si="295"/>
        <v>0</v>
      </c>
      <c r="U629" s="125">
        <f t="shared" si="296"/>
        <v>0</v>
      </c>
      <c r="V629" s="30">
        <f t="shared" si="297"/>
        <v>1</v>
      </c>
      <c r="W629" s="40">
        <v>0</v>
      </c>
      <c r="X629" s="40">
        <v>1</v>
      </c>
      <c r="Y629" s="119">
        <f t="shared" si="298"/>
        <v>0</v>
      </c>
      <c r="Z629" s="119">
        <f t="shared" si="299"/>
        <v>0</v>
      </c>
      <c r="AA629" s="168"/>
      <c r="AB629" s="154">
        <f>_xll.BDH(C629,$AB$10,$D$1,$D$1)</f>
        <v>123.82</v>
      </c>
      <c r="AC629" s="148">
        <f t="shared" si="300"/>
        <v>-3.3999999999999915</v>
      </c>
      <c r="AD629" s="143">
        <f t="shared" si="301"/>
        <v>-2.7459214989500822</v>
      </c>
      <c r="AE629" s="136">
        <v>0</v>
      </c>
      <c r="AF629" s="138">
        <f>IF(D629 = D804,1,_xll.BDP(K629,$AF$10)*L629)</f>
        <v>1.2302999999999999</v>
      </c>
      <c r="AG629" s="160">
        <f>AC629*AE629*V629/AF629 / AI740</f>
        <v>0</v>
      </c>
      <c r="AH629" s="160">
        <f>AC629*AE629*V629/AF629 / AI804</f>
        <v>0</v>
      </c>
      <c r="AI629" s="171"/>
      <c r="AJ629" s="162"/>
      <c r="AK629" s="144"/>
    </row>
    <row r="630" spans="2:37" s="40" customFormat="1" ht="12" customHeight="1" x14ac:dyDescent="0.2">
      <c r="B630" s="48">
        <v>17997</v>
      </c>
      <c r="C630" s="40" t="s">
        <v>1028</v>
      </c>
      <c r="D630" s="40" t="str">
        <f>_xll.BDP(C630,$D$10)</f>
        <v>USD</v>
      </c>
      <c r="E630" s="17" t="s">
        <v>1102</v>
      </c>
      <c r="F630" s="18">
        <f>_xll.BDP(C630,$F$10)</f>
        <v>59.12</v>
      </c>
      <c r="G630" s="18">
        <f>_xll.BDP(C630,$G$10)</f>
        <v>58.88</v>
      </c>
      <c r="H630" s="33">
        <f t="shared" si="291"/>
        <v>-0.23999999999999488</v>
      </c>
      <c r="I630" s="22">
        <f t="shared" si="292"/>
        <v>-0.40595399188091158</v>
      </c>
      <c r="J630" s="26">
        <v>0</v>
      </c>
      <c r="K630" s="48" t="str">
        <f>CONCATENATE(D804,D630, " Curncy")</f>
        <v>EURUSD Curncy</v>
      </c>
      <c r="L630" s="17">
        <f>IF(D630 = D804,1,_xll.BDP(K630,$L$10))</f>
        <v>1</v>
      </c>
      <c r="M630" s="19">
        <f>IF(D630 = D804,1,_xll.BDP(K630,$M$10)*L630)</f>
        <v>1.236</v>
      </c>
      <c r="N630" s="264">
        <f t="shared" si="293"/>
        <v>0</v>
      </c>
      <c r="O630" s="50">
        <f>N630 / AA740</f>
        <v>0</v>
      </c>
      <c r="P630" s="273">
        <f>N630 / AA804</f>
        <v>0</v>
      </c>
      <c r="Q630" s="7">
        <f t="shared" si="294"/>
        <v>0</v>
      </c>
      <c r="R630" s="51">
        <f>Q630 / AA740*100</f>
        <v>0</v>
      </c>
      <c r="S630" s="51">
        <f>Q630 / AA804*100</f>
        <v>0</v>
      </c>
      <c r="T630" s="286">
        <f t="shared" si="295"/>
        <v>0</v>
      </c>
      <c r="U630" s="125">
        <f t="shared" si="296"/>
        <v>0</v>
      </c>
      <c r="V630" s="30">
        <f t="shared" si="297"/>
        <v>1</v>
      </c>
      <c r="W630" s="40">
        <v>0</v>
      </c>
      <c r="X630" s="40">
        <v>1</v>
      </c>
      <c r="Y630" s="119">
        <f t="shared" si="298"/>
        <v>0</v>
      </c>
      <c r="Z630" s="119">
        <f t="shared" si="299"/>
        <v>0</v>
      </c>
      <c r="AA630" s="168"/>
      <c r="AB630" s="154">
        <f>_xll.BDH(C630,$AB$10,$D$1,$D$1)</f>
        <v>57.75</v>
      </c>
      <c r="AC630" s="148">
        <f t="shared" si="300"/>
        <v>1.3699999999999974</v>
      </c>
      <c r="AD630" s="143">
        <f t="shared" si="301"/>
        <v>2.3722943722943679</v>
      </c>
      <c r="AE630" s="136">
        <v>0</v>
      </c>
      <c r="AF630" s="138">
        <f>IF(D630 = D804,1,_xll.BDP(K630,$AF$10)*L630)</f>
        <v>1.2302999999999999</v>
      </c>
      <c r="AG630" s="160">
        <f>AC630*AE630*V630/AF630 / AI740</f>
        <v>0</v>
      </c>
      <c r="AH630" s="160">
        <f>AC630*AE630*V630/AF630 / AI804</f>
        <v>0</v>
      </c>
      <c r="AI630" s="171"/>
      <c r="AJ630" s="162"/>
      <c r="AK630" s="144"/>
    </row>
    <row r="631" spans="2:37" s="40" customFormat="1" ht="12" customHeight="1" x14ac:dyDescent="0.2">
      <c r="B631" s="48">
        <v>2738</v>
      </c>
      <c r="C631" s="40" t="s">
        <v>1029</v>
      </c>
      <c r="D631" s="40" t="str">
        <f>_xll.BDP(C631,$D$10)</f>
        <v>USD</v>
      </c>
      <c r="E631" s="17" t="s">
        <v>1103</v>
      </c>
      <c r="F631" s="18">
        <f>_xll.BDP(C631,$F$10)</f>
        <v>39.6</v>
      </c>
      <c r="G631" s="18">
        <f>_xll.BDP(C631,$G$10)</f>
        <v>39.4</v>
      </c>
      <c r="H631" s="33">
        <f t="shared" si="291"/>
        <v>-0.20000000000000284</v>
      </c>
      <c r="I631" s="22">
        <f t="shared" si="292"/>
        <v>-0.50505050505051219</v>
      </c>
      <c r="J631" s="26">
        <v>0</v>
      </c>
      <c r="K631" s="48" t="str">
        <f>CONCATENATE(D804,D631, " Curncy")</f>
        <v>EURUSD Curncy</v>
      </c>
      <c r="L631" s="17">
        <f>IF(D631 = D804,1,_xll.BDP(K631,$L$10))</f>
        <v>1</v>
      </c>
      <c r="M631" s="19">
        <f>IF(D631 = D804,1,_xll.BDP(K631,$M$10)*L631)</f>
        <v>1.236</v>
      </c>
      <c r="N631" s="264">
        <f t="shared" si="293"/>
        <v>0</v>
      </c>
      <c r="O631" s="50">
        <f>N631 / AA740</f>
        <v>0</v>
      </c>
      <c r="P631" s="273">
        <f>N631 / AA804</f>
        <v>0</v>
      </c>
      <c r="Q631" s="7">
        <f t="shared" si="294"/>
        <v>0</v>
      </c>
      <c r="R631" s="51">
        <f>Q631 / AA740*100</f>
        <v>0</v>
      </c>
      <c r="S631" s="51">
        <f>Q631 / AA804*100</f>
        <v>0</v>
      </c>
      <c r="T631" s="286">
        <f t="shared" si="295"/>
        <v>0</v>
      </c>
      <c r="U631" s="125">
        <f t="shared" si="296"/>
        <v>0</v>
      </c>
      <c r="V631" s="30">
        <f t="shared" si="297"/>
        <v>1</v>
      </c>
      <c r="W631" s="40">
        <v>0</v>
      </c>
      <c r="X631" s="40">
        <v>1</v>
      </c>
      <c r="Y631" s="119">
        <f t="shared" si="298"/>
        <v>0</v>
      </c>
      <c r="Z631" s="119">
        <f t="shared" si="299"/>
        <v>0</v>
      </c>
      <c r="AA631" s="168"/>
      <c r="AB631" s="154">
        <f>_xll.BDH(C631,$AB$10,$D$1,$D$1)</f>
        <v>40.85</v>
      </c>
      <c r="AC631" s="148">
        <f t="shared" si="300"/>
        <v>-1.25</v>
      </c>
      <c r="AD631" s="143">
        <f t="shared" si="301"/>
        <v>-3.0599755201958385</v>
      </c>
      <c r="AE631" s="136">
        <v>0</v>
      </c>
      <c r="AF631" s="138">
        <f>IF(D631 = D804,1,_xll.BDP(K631,$AF$10)*L631)</f>
        <v>1.2302999999999999</v>
      </c>
      <c r="AG631" s="160">
        <f>AC631*AE631*V631/AF631 / AI740</f>
        <v>0</v>
      </c>
      <c r="AH631" s="160">
        <f>AC631*AE631*V631/AF631 / AI804</f>
        <v>0</v>
      </c>
      <c r="AI631" s="171"/>
      <c r="AJ631" s="162"/>
      <c r="AK631" s="144"/>
    </row>
    <row r="632" spans="2:37" s="40" customFormat="1" ht="12" customHeight="1" x14ac:dyDescent="0.2">
      <c r="B632" s="48">
        <v>8582</v>
      </c>
      <c r="C632" s="40" t="s">
        <v>1030</v>
      </c>
      <c r="D632" s="40" t="str">
        <f>_xll.BDP(C632,$D$10)</f>
        <v>USD</v>
      </c>
      <c r="E632" s="17" t="s">
        <v>1104</v>
      </c>
      <c r="F632" s="18">
        <f>_xll.BDP(C632,$F$10)</f>
        <v>41.88</v>
      </c>
      <c r="G632" s="18">
        <f>_xll.BDP(C632,$G$10)</f>
        <v>44.3</v>
      </c>
      <c r="H632" s="33">
        <f t="shared" si="291"/>
        <v>2.4199999999999946</v>
      </c>
      <c r="I632" s="22">
        <f t="shared" si="292"/>
        <v>5.7784145176695185</v>
      </c>
      <c r="J632" s="26">
        <v>0</v>
      </c>
      <c r="K632" s="48" t="str">
        <f>CONCATENATE(D804,D632, " Curncy")</f>
        <v>EURUSD Curncy</v>
      </c>
      <c r="L632" s="17">
        <f>IF(D632 = D804,1,_xll.BDP(K632,$L$10))</f>
        <v>1</v>
      </c>
      <c r="M632" s="19">
        <f>IF(D632 = D804,1,_xll.BDP(K632,$M$10)*L632)</f>
        <v>1.236</v>
      </c>
      <c r="N632" s="264">
        <f t="shared" si="293"/>
        <v>0</v>
      </c>
      <c r="O632" s="50">
        <f>N632 / AA740</f>
        <v>0</v>
      </c>
      <c r="P632" s="273">
        <f>N632 / AA804</f>
        <v>0</v>
      </c>
      <c r="Q632" s="7">
        <f t="shared" si="294"/>
        <v>0</v>
      </c>
      <c r="R632" s="51">
        <f>Q632 / AA740*100</f>
        <v>0</v>
      </c>
      <c r="S632" s="51">
        <f>Q632 / AA804*100</f>
        <v>0</v>
      </c>
      <c r="T632" s="286">
        <f t="shared" si="295"/>
        <v>0</v>
      </c>
      <c r="U632" s="125">
        <f t="shared" si="296"/>
        <v>0</v>
      </c>
      <c r="V632" s="30">
        <f t="shared" si="297"/>
        <v>1</v>
      </c>
      <c r="W632" s="40">
        <v>0</v>
      </c>
      <c r="X632" s="40">
        <v>1</v>
      </c>
      <c r="Y632" s="119">
        <f t="shared" si="298"/>
        <v>0</v>
      </c>
      <c r="Z632" s="119">
        <f t="shared" si="299"/>
        <v>0</v>
      </c>
      <c r="AA632" s="168"/>
      <c r="AB632" s="154">
        <f>_xll.BDH(C632,$AB$10,$D$1,$D$1)</f>
        <v>40.85</v>
      </c>
      <c r="AC632" s="148">
        <f t="shared" si="300"/>
        <v>1.0300000000000011</v>
      </c>
      <c r="AD632" s="143">
        <f t="shared" si="301"/>
        <v>2.5214198286413736</v>
      </c>
      <c r="AE632" s="136">
        <v>0</v>
      </c>
      <c r="AF632" s="138">
        <f>IF(D632 = D804,1,_xll.BDP(K632,$AF$10)*L632)</f>
        <v>1.2302999999999999</v>
      </c>
      <c r="AG632" s="160">
        <f>AC632*AE632*V632/AF632 / AI740</f>
        <v>0</v>
      </c>
      <c r="AH632" s="160">
        <f>AC632*AE632*V632/AF632 / AI804</f>
        <v>0</v>
      </c>
      <c r="AI632" s="171"/>
      <c r="AJ632" s="162"/>
      <c r="AK632" s="144"/>
    </row>
    <row r="633" spans="2:37" s="40" customFormat="1" ht="12" customHeight="1" x14ac:dyDescent="0.2">
      <c r="B633" s="48">
        <v>2413</v>
      </c>
      <c r="C633" s="40" t="s">
        <v>1032</v>
      </c>
      <c r="D633" s="40" t="str">
        <f>_xll.BDP(C633,$D$10)</f>
        <v>USD</v>
      </c>
      <c r="E633" s="17" t="s">
        <v>1106</v>
      </c>
      <c r="F633" s="18">
        <f>_xll.BDP(C633,$F$10)</f>
        <v>18.05</v>
      </c>
      <c r="G633" s="18">
        <f>_xll.BDP(C633,$G$10)</f>
        <v>17.829999999999998</v>
      </c>
      <c r="H633" s="33">
        <f t="shared" si="291"/>
        <v>-0.22000000000000242</v>
      </c>
      <c r="I633" s="22">
        <f t="shared" si="292"/>
        <v>-1.2188365650969664</v>
      </c>
      <c r="J633" s="26">
        <v>0</v>
      </c>
      <c r="K633" s="48" t="str">
        <f>CONCATENATE(D804,D633, " Curncy")</f>
        <v>EURUSD Curncy</v>
      </c>
      <c r="L633" s="17">
        <f>IF(D633 = D804,1,_xll.BDP(K633,$L$10))</f>
        <v>1</v>
      </c>
      <c r="M633" s="19">
        <f>IF(D633 = D804,1,_xll.BDP(K633,$M$10)*L633)</f>
        <v>1.236</v>
      </c>
      <c r="N633" s="264">
        <f t="shared" si="293"/>
        <v>0</v>
      </c>
      <c r="O633" s="50">
        <f>N633 / AA740</f>
        <v>0</v>
      </c>
      <c r="P633" s="273">
        <f>N633 / AA804</f>
        <v>0</v>
      </c>
      <c r="Q633" s="7">
        <f t="shared" si="294"/>
        <v>0</v>
      </c>
      <c r="R633" s="51">
        <f>Q633 / AA740*100</f>
        <v>0</v>
      </c>
      <c r="S633" s="51">
        <f>Q633 / AA804*100</f>
        <v>0</v>
      </c>
      <c r="T633" s="286">
        <f t="shared" si="295"/>
        <v>0</v>
      </c>
      <c r="U633" s="125">
        <f t="shared" si="296"/>
        <v>0</v>
      </c>
      <c r="V633" s="30">
        <f t="shared" si="297"/>
        <v>1</v>
      </c>
      <c r="W633" s="40">
        <v>0</v>
      </c>
      <c r="X633" s="40">
        <v>1</v>
      </c>
      <c r="Y633" s="119">
        <f t="shared" si="298"/>
        <v>0</v>
      </c>
      <c r="Z633" s="119">
        <f t="shared" si="299"/>
        <v>0</v>
      </c>
      <c r="AA633" s="168"/>
      <c r="AB633" s="154">
        <f>_xll.BDH(C633,$AB$10,$D$1,$D$1)</f>
        <v>17.87</v>
      </c>
      <c r="AC633" s="148">
        <f t="shared" si="300"/>
        <v>0.17999999999999972</v>
      </c>
      <c r="AD633" s="143">
        <f t="shared" si="301"/>
        <v>1.007274762171235</v>
      </c>
      <c r="AE633" s="136">
        <v>0</v>
      </c>
      <c r="AF633" s="138">
        <f>IF(D633 = D804,1,_xll.BDP(K633,$AF$10)*L633)</f>
        <v>1.2302999999999999</v>
      </c>
      <c r="AG633" s="160">
        <f>AC633*AE633*V633/AF633 / AI740</f>
        <v>0</v>
      </c>
      <c r="AH633" s="160">
        <f>AC633*AE633*V633/AF633 / AI804</f>
        <v>0</v>
      </c>
      <c r="AI633" s="171"/>
      <c r="AJ633" s="162"/>
      <c r="AK633" s="144"/>
    </row>
    <row r="634" spans="2:37" s="40" customFormat="1" ht="12" customHeight="1" x14ac:dyDescent="0.2">
      <c r="B634" s="48">
        <v>11272</v>
      </c>
      <c r="C634" s="40" t="s">
        <v>1033</v>
      </c>
      <c r="D634" s="40" t="str">
        <f>_xll.BDP(C634,$D$10)</f>
        <v>USD</v>
      </c>
      <c r="E634" s="17" t="s">
        <v>1107</v>
      </c>
      <c r="F634" s="18">
        <f>_xll.BDP(C634,$F$10)</f>
        <v>13.35</v>
      </c>
      <c r="G634" s="18">
        <f>_xll.BDP(C634,$G$10)</f>
        <v>13.324999999999999</v>
      </c>
      <c r="H634" s="33">
        <f t="shared" si="291"/>
        <v>-2.5000000000000355E-2</v>
      </c>
      <c r="I634" s="22">
        <f t="shared" si="292"/>
        <v>-0.18726591760299893</v>
      </c>
      <c r="J634" s="26">
        <v>0</v>
      </c>
      <c r="K634" s="48" t="str">
        <f>CONCATENATE(D804,D634, " Curncy")</f>
        <v>EURUSD Curncy</v>
      </c>
      <c r="L634" s="17">
        <f>IF(D634 = D804,1,_xll.BDP(K634,$L$10))</f>
        <v>1</v>
      </c>
      <c r="M634" s="19">
        <f>IF(D634 = D804,1,_xll.BDP(K634,$M$10)*L634)</f>
        <v>1.236</v>
      </c>
      <c r="N634" s="264">
        <f t="shared" si="293"/>
        <v>0</v>
      </c>
      <c r="O634" s="50">
        <f>N634 / AA740</f>
        <v>0</v>
      </c>
      <c r="P634" s="273">
        <f>N634 / AA804</f>
        <v>0</v>
      </c>
      <c r="Q634" s="7">
        <f t="shared" si="294"/>
        <v>0</v>
      </c>
      <c r="R634" s="51">
        <f>Q634 / AA740*100</f>
        <v>0</v>
      </c>
      <c r="S634" s="51">
        <f>Q634 / AA804*100</f>
        <v>0</v>
      </c>
      <c r="T634" s="286">
        <f t="shared" si="295"/>
        <v>0</v>
      </c>
      <c r="U634" s="125">
        <f t="shared" si="296"/>
        <v>0</v>
      </c>
      <c r="V634" s="30">
        <f t="shared" si="297"/>
        <v>1</v>
      </c>
      <c r="W634" s="40">
        <v>0</v>
      </c>
      <c r="X634" s="40">
        <v>1</v>
      </c>
      <c r="Y634" s="119">
        <f t="shared" si="298"/>
        <v>0</v>
      </c>
      <c r="Z634" s="119">
        <f t="shared" si="299"/>
        <v>0</v>
      </c>
      <c r="AA634" s="168"/>
      <c r="AB634" s="154">
        <f>_xll.BDH(C634,$AB$10,$D$1,$D$1)</f>
        <v>14.52</v>
      </c>
      <c r="AC634" s="148">
        <f t="shared" si="300"/>
        <v>-1.17</v>
      </c>
      <c r="AD634" s="143">
        <f t="shared" si="301"/>
        <v>-8.0578512396694215</v>
      </c>
      <c r="AE634" s="136">
        <v>0</v>
      </c>
      <c r="AF634" s="138">
        <f>IF(D634 = D804,1,_xll.BDP(K634,$AF$10)*L634)</f>
        <v>1.2302999999999999</v>
      </c>
      <c r="AG634" s="160">
        <f>AC634*AE634*V634/AF634 / AI740</f>
        <v>0</v>
      </c>
      <c r="AH634" s="160">
        <f>AC634*AE634*V634/AF634 / AI804</f>
        <v>0</v>
      </c>
      <c r="AI634" s="171"/>
      <c r="AJ634" s="162"/>
      <c r="AK634" s="144"/>
    </row>
    <row r="635" spans="2:37" s="40" customFormat="1" ht="12" customHeight="1" x14ac:dyDescent="0.2">
      <c r="B635" s="48">
        <v>18949</v>
      </c>
      <c r="C635" s="40" t="s">
        <v>1034</v>
      </c>
      <c r="D635" s="40" t="str">
        <f>_xll.BDP(C635,$D$10)</f>
        <v>USD</v>
      </c>
      <c r="E635" s="17" t="s">
        <v>1108</v>
      </c>
      <c r="F635" s="18">
        <f>_xll.BDP(C635,$F$10)</f>
        <v>36.35</v>
      </c>
      <c r="G635" s="18">
        <f>_xll.BDP(C635,$G$10)</f>
        <v>35.93</v>
      </c>
      <c r="H635" s="33">
        <f t="shared" si="291"/>
        <v>-0.42000000000000171</v>
      </c>
      <c r="I635" s="22">
        <f t="shared" si="292"/>
        <v>-1.1554332874828106</v>
      </c>
      <c r="J635" s="26">
        <v>0</v>
      </c>
      <c r="K635" s="48" t="str">
        <f>CONCATENATE(D804,D635, " Curncy")</f>
        <v>EURUSD Curncy</v>
      </c>
      <c r="L635" s="17">
        <f>IF(D635 = D804,1,_xll.BDP(K635,$L$10))</f>
        <v>1</v>
      </c>
      <c r="M635" s="19">
        <f>IF(D635 = D804,1,_xll.BDP(K635,$M$10)*L635)</f>
        <v>1.236</v>
      </c>
      <c r="N635" s="264">
        <f t="shared" si="293"/>
        <v>0</v>
      </c>
      <c r="O635" s="50">
        <f>N635 / AA740</f>
        <v>0</v>
      </c>
      <c r="P635" s="273">
        <f>N635 / AA804</f>
        <v>0</v>
      </c>
      <c r="Q635" s="7">
        <f t="shared" si="294"/>
        <v>0</v>
      </c>
      <c r="R635" s="51">
        <f>Q635 / AA740*100</f>
        <v>0</v>
      </c>
      <c r="S635" s="51">
        <f>Q635 / AA804*100</f>
        <v>0</v>
      </c>
      <c r="T635" s="286">
        <f t="shared" si="295"/>
        <v>0</v>
      </c>
      <c r="U635" s="125">
        <f t="shared" si="296"/>
        <v>0</v>
      </c>
      <c r="V635" s="30">
        <f t="shared" si="297"/>
        <v>1</v>
      </c>
      <c r="W635" s="40">
        <v>0</v>
      </c>
      <c r="X635" s="40">
        <v>1</v>
      </c>
      <c r="Y635" s="119">
        <f t="shared" si="298"/>
        <v>0</v>
      </c>
      <c r="Z635" s="119">
        <f t="shared" si="299"/>
        <v>0</v>
      </c>
      <c r="AA635" s="168"/>
      <c r="AB635" s="154">
        <f>_xll.BDH(C635,$AB$10,$D$1,$D$1)</f>
        <v>37.840000000000003</v>
      </c>
      <c r="AC635" s="148">
        <f t="shared" si="300"/>
        <v>-1.490000000000002</v>
      </c>
      <c r="AD635" s="143">
        <f t="shared" si="301"/>
        <v>-3.9376321353065591</v>
      </c>
      <c r="AE635" s="136">
        <v>0</v>
      </c>
      <c r="AF635" s="138">
        <f>IF(D635 = D804,1,_xll.BDP(K635,$AF$10)*L635)</f>
        <v>1.2302999999999999</v>
      </c>
      <c r="AG635" s="160">
        <f>AC635*AE635*V635/AF635 / AI740</f>
        <v>0</v>
      </c>
      <c r="AH635" s="160">
        <f>AC635*AE635*V635/AF635 / AI804</f>
        <v>0</v>
      </c>
      <c r="AI635" s="171"/>
      <c r="AJ635" s="162"/>
      <c r="AK635" s="144"/>
    </row>
    <row r="636" spans="2:37" s="40" customFormat="1" x14ac:dyDescent="0.2">
      <c r="B636" s="45">
        <v>25367</v>
      </c>
      <c r="C636" s="195" t="s">
        <v>64</v>
      </c>
      <c r="D636" s="40" t="str">
        <f>_xll.BDP(C636,$D$10)</f>
        <v>USD</v>
      </c>
      <c r="E636" s="17" t="s">
        <v>351</v>
      </c>
      <c r="F636" s="18">
        <f>_xll.BDP(C636,$F$10)</f>
        <v>21.12</v>
      </c>
      <c r="G636" s="18">
        <f>_xll.BDP(C636,$G$10)</f>
        <v>21.34</v>
      </c>
      <c r="H636" s="33">
        <f t="shared" si="291"/>
        <v>0.21999999999999886</v>
      </c>
      <c r="I636" s="22">
        <f t="shared" si="292"/>
        <v>1.0416666666666612</v>
      </c>
      <c r="J636" s="26">
        <v>-213500</v>
      </c>
      <c r="K636" s="48" t="str">
        <f>CONCATENATE(D804,D636, " Curncy")</f>
        <v>EURUSD Curncy</v>
      </c>
      <c r="L636" s="17">
        <f>IF(D636 = D804,1,_xll.BDP(K636,$L$10))</f>
        <v>1</v>
      </c>
      <c r="M636" s="19">
        <f>IF(D636 = D804,1,_xll.BDP(K636,$M$10)*L636)</f>
        <v>1.236</v>
      </c>
      <c r="N636" s="264">
        <f t="shared" si="293"/>
        <v>-38001.618122977154</v>
      </c>
      <c r="O636" s="50">
        <f>N636 / AA740</f>
        <v>-2.454023720558716E-4</v>
      </c>
      <c r="P636" s="273">
        <f>N636 / AA804</f>
        <v>-2.2583874749543424E-4</v>
      </c>
      <c r="Q636" s="7">
        <f t="shared" si="294"/>
        <v>-3686156.9579288028</v>
      </c>
      <c r="R636" s="51">
        <f>Q636 / AA740*100</f>
        <v>-2.3804030089419665</v>
      </c>
      <c r="S636" s="51">
        <f>Q636 / AA804*100</f>
        <v>-2.1906358507057235</v>
      </c>
      <c r="T636" s="286">
        <f t="shared" si="295"/>
        <v>-2.3804030089419665</v>
      </c>
      <c r="U636" s="125">
        <f t="shared" si="296"/>
        <v>0</v>
      </c>
      <c r="V636" s="30">
        <f t="shared" si="297"/>
        <v>1</v>
      </c>
      <c r="W636" s="40">
        <v>0</v>
      </c>
      <c r="X636" s="40">
        <v>1</v>
      </c>
      <c r="Y636" s="119">
        <f t="shared" si="298"/>
        <v>0</v>
      </c>
      <c r="Z636" s="119">
        <f t="shared" si="299"/>
        <v>0</v>
      </c>
      <c r="AA636" s="168"/>
      <c r="AB636" s="154">
        <f>_xll.BDH(C636,$AB$10,$D$1,$D$1)</f>
        <v>21.11</v>
      </c>
      <c r="AC636" s="148">
        <f t="shared" si="300"/>
        <v>1.0000000000001563E-2</v>
      </c>
      <c r="AD636" s="143">
        <f t="shared" si="301"/>
        <v>4.7370914258652599E-2</v>
      </c>
      <c r="AE636" s="136">
        <v>-213500</v>
      </c>
      <c r="AF636" s="138">
        <f>IF(D636 = D804,1,_xll.BDP(K636,$AF$10)*L636)</f>
        <v>1.2302999999999999</v>
      </c>
      <c r="AG636" s="160">
        <f>AC636*AE636*V636/AF636 / AI740</f>
        <v>-1.1233788635971415E-5</v>
      </c>
      <c r="AH636" s="160">
        <f>AC636*AE636*V636/AF636 / AI804</f>
        <v>-1.0334747357234776E-5</v>
      </c>
      <c r="AI636" s="171"/>
      <c r="AJ636" s="162"/>
      <c r="AK636" s="144"/>
    </row>
    <row r="637" spans="2:37" s="40" customFormat="1" x14ac:dyDescent="0.2">
      <c r="B637" s="45">
        <v>26423</v>
      </c>
      <c r="C637" s="195" t="s">
        <v>63</v>
      </c>
      <c r="D637" s="40" t="str">
        <f>_xll.BDP(C637,$D$10)</f>
        <v>USD</v>
      </c>
      <c r="E637" s="17" t="s">
        <v>378</v>
      </c>
      <c r="F637" s="18">
        <f>_xll.BDP(C637,$F$10)</f>
        <v>9.06</v>
      </c>
      <c r="G637" s="18">
        <f>_xll.BDP(C637,$G$10)</f>
        <v>8.9700000000000006</v>
      </c>
      <c r="H637" s="33">
        <f t="shared" si="291"/>
        <v>-8.9999999999999858E-2</v>
      </c>
      <c r="I637" s="22">
        <f t="shared" si="292"/>
        <v>-0.99337748344370691</v>
      </c>
      <c r="J637" s="26">
        <v>-430000</v>
      </c>
      <c r="K637" s="48" t="str">
        <f>CONCATENATE(D804,D637, " Curncy")</f>
        <v>EURUSD Curncy</v>
      </c>
      <c r="L637" s="17">
        <f>IF(D637 = D804,1,_xll.BDP(K637,$L$10))</f>
        <v>1</v>
      </c>
      <c r="M637" s="19">
        <f>IF(D637 = D804,1,_xll.BDP(K637,$M$10)*L637)</f>
        <v>1.236</v>
      </c>
      <c r="N637" s="264">
        <f t="shared" si="293"/>
        <v>31310.679611650437</v>
      </c>
      <c r="O637" s="50">
        <f>N637 / AA740</f>
        <v>2.0219441768282444E-4</v>
      </c>
      <c r="P637" s="273">
        <f>N637 / AA804</f>
        <v>1.8607535720828903E-4</v>
      </c>
      <c r="Q637" s="7">
        <f t="shared" si="294"/>
        <v>-3120631.0679611657</v>
      </c>
      <c r="R637" s="51">
        <f>Q637 / AA740*100</f>
        <v>-2.0152043629054872</v>
      </c>
      <c r="S637" s="51">
        <f>Q637 / AA804*100</f>
        <v>-1.8545510601759505</v>
      </c>
      <c r="T637" s="286">
        <f t="shared" si="295"/>
        <v>-2.0152043629054872</v>
      </c>
      <c r="U637" s="125">
        <f t="shared" si="296"/>
        <v>0</v>
      </c>
      <c r="V637" s="30">
        <f t="shared" si="297"/>
        <v>1</v>
      </c>
      <c r="W637" s="40">
        <v>0</v>
      </c>
      <c r="X637" s="40">
        <v>1</v>
      </c>
      <c r="Y637" s="119">
        <f t="shared" si="298"/>
        <v>2.0219441768282444E-4</v>
      </c>
      <c r="Z637" s="119">
        <f t="shared" si="299"/>
        <v>0</v>
      </c>
      <c r="AA637" s="168"/>
      <c r="AB637" s="154">
        <f>_xll.BDH(C637,$AB$10,$D$1,$D$1)</f>
        <v>9.15</v>
      </c>
      <c r="AC637" s="148">
        <f t="shared" si="300"/>
        <v>-8.9999999999999858E-2</v>
      </c>
      <c r="AD637" s="143">
        <f t="shared" si="301"/>
        <v>-0.9836065573770475</v>
      </c>
      <c r="AE637" s="136">
        <v>-430000</v>
      </c>
      <c r="AF637" s="138">
        <f>IF(D637 = D804,1,_xll.BDP(K637,$AF$10)*L637)</f>
        <v>1.2302999999999999</v>
      </c>
      <c r="AG637" s="160">
        <f>AC637*AE637*V637/AF637 / AI740</f>
        <v>2.036288619260071E-4</v>
      </c>
      <c r="AH637" s="160">
        <f>AC637*AE637*V637/AF637 / AI804</f>
        <v>1.8733242282197786E-4</v>
      </c>
      <c r="AI637" s="171"/>
      <c r="AJ637" s="162"/>
      <c r="AK637" s="144"/>
    </row>
    <row r="638" spans="2:37" s="40" customFormat="1" ht="12" customHeight="1" x14ac:dyDescent="0.2">
      <c r="B638" s="45">
        <v>1635</v>
      </c>
      <c r="C638" s="195" t="s">
        <v>1035</v>
      </c>
      <c r="D638" s="40" t="str">
        <f>_xll.BDP(C638,$D$10)</f>
        <v>USD</v>
      </c>
      <c r="E638" s="17" t="s">
        <v>1109</v>
      </c>
      <c r="F638" s="18">
        <f>_xll.BDP(C638,$F$10)</f>
        <v>252.6</v>
      </c>
      <c r="G638" s="18">
        <f>_xll.BDP(C638,$G$10)</f>
        <v>253.17</v>
      </c>
      <c r="H638" s="33">
        <f t="shared" si="291"/>
        <v>0.56999999999999318</v>
      </c>
      <c r="I638" s="22">
        <f t="shared" si="292"/>
        <v>0.22565320665082866</v>
      </c>
      <c r="J638" s="26">
        <v>0</v>
      </c>
      <c r="K638" s="48" t="str">
        <f>CONCATENATE(D804,D638, " Curncy")</f>
        <v>EURUSD Curncy</v>
      </c>
      <c r="L638" s="17">
        <f>IF(D638 = D804,1,_xll.BDP(K638,$L$10))</f>
        <v>1</v>
      </c>
      <c r="M638" s="19">
        <f>IF(D638 = D804,1,_xll.BDP(K638,$M$10)*L638)</f>
        <v>1.236</v>
      </c>
      <c r="N638" s="264">
        <f t="shared" si="293"/>
        <v>0</v>
      </c>
      <c r="O638" s="50">
        <f>N638 / AA740</f>
        <v>0</v>
      </c>
      <c r="P638" s="273">
        <f>N638 / AA804</f>
        <v>0</v>
      </c>
      <c r="Q638" s="7">
        <f t="shared" si="294"/>
        <v>0</v>
      </c>
      <c r="R638" s="51">
        <f>Q638 / AA740*100</f>
        <v>0</v>
      </c>
      <c r="S638" s="51">
        <f>Q638 / AA804*100</f>
        <v>0</v>
      </c>
      <c r="T638" s="286">
        <f t="shared" si="295"/>
        <v>0</v>
      </c>
      <c r="U638" s="125">
        <f t="shared" si="296"/>
        <v>0</v>
      </c>
      <c r="V638" s="30">
        <f t="shared" si="297"/>
        <v>1</v>
      </c>
      <c r="W638" s="40">
        <v>0</v>
      </c>
      <c r="X638" s="40">
        <v>1</v>
      </c>
      <c r="Y638" s="119">
        <f t="shared" si="298"/>
        <v>0</v>
      </c>
      <c r="Z638" s="119">
        <f t="shared" si="299"/>
        <v>0</v>
      </c>
      <c r="AA638" s="168"/>
      <c r="AB638" s="154">
        <f>_xll.BDH(C638,$AB$10,$D$1,$D$1)</f>
        <v>266.33999999999997</v>
      </c>
      <c r="AC638" s="148">
        <f t="shared" si="300"/>
        <v>-13.739999999999981</v>
      </c>
      <c r="AD638" s="143">
        <f t="shared" si="301"/>
        <v>-5.1588195539535864</v>
      </c>
      <c r="AE638" s="136">
        <v>0</v>
      </c>
      <c r="AF638" s="138">
        <f>IF(D638 = D804,1,_xll.BDP(K638,$AF$10)*L638)</f>
        <v>1.2302999999999999</v>
      </c>
      <c r="AG638" s="160">
        <f>AC638*AE638*V638/AF638 / AI740</f>
        <v>0</v>
      </c>
      <c r="AH638" s="160">
        <f>AC638*AE638*V638/AF638 / AI804</f>
        <v>0</v>
      </c>
      <c r="AI638" s="171"/>
      <c r="AJ638" s="162"/>
      <c r="AK638" s="144"/>
    </row>
    <row r="639" spans="2:37" s="40" customFormat="1" x14ac:dyDescent="0.2">
      <c r="B639" s="45">
        <v>19644</v>
      </c>
      <c r="C639" s="195" t="s">
        <v>61</v>
      </c>
      <c r="D639" s="40" t="str">
        <f>_xll.BDP(C639,$D$10)</f>
        <v>USD</v>
      </c>
      <c r="E639" s="17" t="s">
        <v>377</v>
      </c>
      <c r="F639" s="18">
        <f>_xll.BDP(C639,$F$10)</f>
        <v>65.010000000000005</v>
      </c>
      <c r="G639" s="18">
        <f>_xll.BDP(C639,$G$10)</f>
        <v>64.114999999999995</v>
      </c>
      <c r="H639" s="33">
        <f t="shared" si="291"/>
        <v>-0.89500000000001023</v>
      </c>
      <c r="I639" s="22">
        <f t="shared" si="292"/>
        <v>-1.376711275188448</v>
      </c>
      <c r="J639" s="26">
        <v>40000</v>
      </c>
      <c r="K639" s="48" t="str">
        <f>CONCATENATE(D804,D639, " Curncy")</f>
        <v>EURUSD Curncy</v>
      </c>
      <c r="L639" s="17">
        <f>IF(D639 = D804,1,_xll.BDP(K639,$L$10))</f>
        <v>1</v>
      </c>
      <c r="M639" s="19">
        <f>IF(D639 = D804,1,_xll.BDP(K639,$M$10)*L639)</f>
        <v>1.236</v>
      </c>
      <c r="N639" s="264">
        <f t="shared" si="293"/>
        <v>-28964.401294498712</v>
      </c>
      <c r="O639" s="50">
        <f>N639 / AA740</f>
        <v>-1.8704289801150411E-4</v>
      </c>
      <c r="P639" s="273">
        <f>N639 / AA804</f>
        <v>-1.7213172578958225E-4</v>
      </c>
      <c r="Q639" s="7">
        <f t="shared" si="294"/>
        <v>2074919.0938511328</v>
      </c>
      <c r="R639" s="51">
        <f>Q639 / AA740*100</f>
        <v>1.3399168051404973</v>
      </c>
      <c r="S639" s="51">
        <f>Q639 / AA804*100</f>
        <v>1.2330978322903845</v>
      </c>
      <c r="T639" s="286">
        <f t="shared" si="295"/>
        <v>0</v>
      </c>
      <c r="U639" s="125">
        <f t="shared" si="296"/>
        <v>1.3399168051404973</v>
      </c>
      <c r="V639" s="30">
        <f t="shared" si="297"/>
        <v>1</v>
      </c>
      <c r="W639" s="40">
        <v>0</v>
      </c>
      <c r="X639" s="40">
        <v>1</v>
      </c>
      <c r="Y639" s="119">
        <f t="shared" si="298"/>
        <v>0</v>
      </c>
      <c r="Z639" s="119">
        <f t="shared" si="299"/>
        <v>0</v>
      </c>
      <c r="AA639" s="168"/>
      <c r="AB639" s="154">
        <f>_xll.BDH(C639,$AB$10,$D$1,$D$1)</f>
        <v>61.41</v>
      </c>
      <c r="AC639" s="148">
        <f t="shared" si="300"/>
        <v>3.6000000000000085</v>
      </c>
      <c r="AD639" s="143">
        <f t="shared" si="301"/>
        <v>5.862237420615549</v>
      </c>
      <c r="AE639" s="136">
        <v>40000</v>
      </c>
      <c r="AF639" s="138">
        <f>IF(D639 = D804,1,_xll.BDP(K639,$AF$10)*L639)</f>
        <v>1.2302999999999999</v>
      </c>
      <c r="AG639" s="160">
        <f>AC639*AE639*V639/AF639 / AI740</f>
        <v>7.576887885618899E-4</v>
      </c>
      <c r="AH639" s="160">
        <f>AC639*AE639*V639/AF639 / AI804</f>
        <v>6.9705087561666452E-4</v>
      </c>
      <c r="AI639" s="171"/>
      <c r="AJ639" s="162"/>
      <c r="AK639" s="144"/>
    </row>
    <row r="640" spans="2:37" s="40" customFormat="1" ht="12" customHeight="1" x14ac:dyDescent="0.2">
      <c r="B640" s="45">
        <v>2560</v>
      </c>
      <c r="C640" s="195" t="s">
        <v>1036</v>
      </c>
      <c r="D640" s="40" t="str">
        <f>_xll.BDP(C640,$D$10)</f>
        <v>USD</v>
      </c>
      <c r="E640" s="17" t="s">
        <v>1110</v>
      </c>
      <c r="F640" s="18">
        <f>_xll.BDP(C640,$F$10)</f>
        <v>46.38</v>
      </c>
      <c r="G640" s="18">
        <f>_xll.BDP(C640,$G$10)</f>
        <v>47.33</v>
      </c>
      <c r="H640" s="33">
        <f t="shared" si="291"/>
        <v>0.94999999999999574</v>
      </c>
      <c r="I640" s="22">
        <f t="shared" si="292"/>
        <v>2.048296679603268</v>
      </c>
      <c r="J640" s="26">
        <v>0</v>
      </c>
      <c r="K640" s="48" t="str">
        <f>CONCATENATE(D804,D640, " Curncy")</f>
        <v>EURUSD Curncy</v>
      </c>
      <c r="L640" s="17">
        <f>IF(D640 = D804,1,_xll.BDP(K640,$L$10))</f>
        <v>1</v>
      </c>
      <c r="M640" s="19">
        <f>IF(D640 = D804,1,_xll.BDP(K640,$M$10)*L640)</f>
        <v>1.236</v>
      </c>
      <c r="N640" s="264">
        <f t="shared" si="293"/>
        <v>0</v>
      </c>
      <c r="O640" s="50">
        <f>N640 / AA740</f>
        <v>0</v>
      </c>
      <c r="P640" s="273">
        <f>N640 / AA804</f>
        <v>0</v>
      </c>
      <c r="Q640" s="7">
        <f t="shared" si="294"/>
        <v>0</v>
      </c>
      <c r="R640" s="51">
        <f>Q640 / AA740*100</f>
        <v>0</v>
      </c>
      <c r="S640" s="51">
        <f>Q640 / AA804*100</f>
        <v>0</v>
      </c>
      <c r="T640" s="286">
        <f t="shared" si="295"/>
        <v>0</v>
      </c>
      <c r="U640" s="125">
        <f t="shared" si="296"/>
        <v>0</v>
      </c>
      <c r="V640" s="30">
        <f t="shared" si="297"/>
        <v>1</v>
      </c>
      <c r="W640" s="40">
        <v>0</v>
      </c>
      <c r="X640" s="40">
        <v>1</v>
      </c>
      <c r="Y640" s="119">
        <f t="shared" si="298"/>
        <v>0</v>
      </c>
      <c r="Z640" s="119">
        <f t="shared" si="299"/>
        <v>0</v>
      </c>
      <c r="AA640" s="168"/>
      <c r="AB640" s="154">
        <f>_xll.BDH(C640,$AB$10,$D$1,$D$1)</f>
        <v>46.01</v>
      </c>
      <c r="AC640" s="148">
        <f t="shared" si="300"/>
        <v>0.37000000000000455</v>
      </c>
      <c r="AD640" s="143">
        <f t="shared" si="301"/>
        <v>0.80417300586829943</v>
      </c>
      <c r="AE640" s="136">
        <v>0</v>
      </c>
      <c r="AF640" s="138">
        <f>IF(D640 = D804,1,_xll.BDP(K640,$AF$10)*L640)</f>
        <v>1.2302999999999999</v>
      </c>
      <c r="AG640" s="160">
        <f>AC640*AE640*V640/AF640 / AI740</f>
        <v>0</v>
      </c>
      <c r="AH640" s="160">
        <f>AC640*AE640*V640/AF640 / AI804</f>
        <v>0</v>
      </c>
      <c r="AI640" s="171"/>
      <c r="AJ640" s="162"/>
      <c r="AK640" s="144"/>
    </row>
    <row r="641" spans="2:37" s="40" customFormat="1" x14ac:dyDescent="0.2">
      <c r="B641" s="45">
        <v>26745</v>
      </c>
      <c r="C641" s="195" t="s">
        <v>60</v>
      </c>
      <c r="D641" s="40" t="str">
        <f>_xll.BDP(C641,$D$10)</f>
        <v>USD</v>
      </c>
      <c r="E641" s="17" t="s">
        <v>350</v>
      </c>
      <c r="F641" s="18">
        <f>_xll.BDP(C641,$F$10)</f>
        <v>20.22</v>
      </c>
      <c r="G641" s="18">
        <f>_xll.BDP(C641,$G$10)</f>
        <v>20.149999999999999</v>
      </c>
      <c r="H641" s="33">
        <f t="shared" si="291"/>
        <v>-7.0000000000000284E-2</v>
      </c>
      <c r="I641" s="22">
        <f t="shared" si="292"/>
        <v>-0.34619188921859689</v>
      </c>
      <c r="J641" s="26">
        <v>-338300</v>
      </c>
      <c r="K641" s="48" t="str">
        <f>CONCATENATE(D804,D641, " Curncy")</f>
        <v>EURUSD Curncy</v>
      </c>
      <c r="L641" s="17">
        <f>IF(D641 = D804,1,_xll.BDP(K641,$L$10))</f>
        <v>1</v>
      </c>
      <c r="M641" s="19">
        <f>IF(D641 = D804,1,_xll.BDP(K641,$M$10)*L641)</f>
        <v>1.236</v>
      </c>
      <c r="N641" s="264">
        <f t="shared" si="293"/>
        <v>19159.385113268687</v>
      </c>
      <c r="O641" s="50">
        <f>N641 / AA740</f>
        <v>1.2372521977124012E-4</v>
      </c>
      <c r="P641" s="273">
        <f>N641 / AA804</f>
        <v>1.1386177090567228E-4</v>
      </c>
      <c r="Q641" s="7">
        <f t="shared" si="294"/>
        <v>-5515165.857605177</v>
      </c>
      <c r="R641" s="51">
        <f>Q641 / AA740*100</f>
        <v>-3.5615188262721107</v>
      </c>
      <c r="S641" s="51">
        <f>Q641 / AA804*100</f>
        <v>-3.2775924053561236</v>
      </c>
      <c r="T641" s="286">
        <f t="shared" si="295"/>
        <v>-3.5615188262721107</v>
      </c>
      <c r="U641" s="125">
        <f t="shared" si="296"/>
        <v>0</v>
      </c>
      <c r="V641" s="30">
        <f t="shared" si="297"/>
        <v>1</v>
      </c>
      <c r="W641" s="40">
        <v>0</v>
      </c>
      <c r="X641" s="40">
        <v>1</v>
      </c>
      <c r="Y641" s="119">
        <f t="shared" si="298"/>
        <v>1.2372521977124012E-4</v>
      </c>
      <c r="Z641" s="119">
        <f t="shared" si="299"/>
        <v>0</v>
      </c>
      <c r="AA641" s="168"/>
      <c r="AB641" s="154">
        <f>_xll.BDH(C641,$AB$10,$D$1,$D$1)</f>
        <v>20.05</v>
      </c>
      <c r="AC641" s="148">
        <f t="shared" si="300"/>
        <v>0.16999999999999815</v>
      </c>
      <c r="AD641" s="143">
        <f t="shared" si="301"/>
        <v>0.84788029925186115</v>
      </c>
      <c r="AE641" s="136">
        <v>-338300</v>
      </c>
      <c r="AF641" s="138">
        <f>IF(D641 = D804,1,_xll.BDP(K641,$AF$10)*L641)</f>
        <v>1.2302999999999999</v>
      </c>
      <c r="AG641" s="160">
        <f>AC641*AE641*V641/AF641 / AI740</f>
        <v>-3.0260722165959908E-4</v>
      </c>
      <c r="AH641" s="160">
        <f>AC641*AE641*V641/AF641 / AI804</f>
        <v>-2.7838953408048235E-4</v>
      </c>
      <c r="AI641" s="171"/>
      <c r="AJ641" s="162"/>
      <c r="AK641" s="144"/>
    </row>
    <row r="642" spans="2:37" s="40" customFormat="1" ht="12" customHeight="1" x14ac:dyDescent="0.2">
      <c r="B642" s="45">
        <v>19398</v>
      </c>
      <c r="C642" s="195" t="s">
        <v>1038</v>
      </c>
      <c r="D642" s="40" t="str">
        <f>_xll.BDP(C642,$D$10)</f>
        <v>USD</v>
      </c>
      <c r="E642" s="17" t="s">
        <v>1112</v>
      </c>
      <c r="F642" s="18">
        <f>_xll.BDP(C642,$F$10)</f>
        <v>241.12</v>
      </c>
      <c r="G642" s="18">
        <f>_xll.BDP(C642,$G$10)</f>
        <v>242.255</v>
      </c>
      <c r="H642" s="33">
        <f t="shared" si="291"/>
        <v>1.1349999999999909</v>
      </c>
      <c r="I642" s="22">
        <f t="shared" si="292"/>
        <v>0.47071997345719591</v>
      </c>
      <c r="J642" s="26">
        <v>0</v>
      </c>
      <c r="K642" s="48" t="str">
        <f>CONCATENATE(D804,D642, " Curncy")</f>
        <v>EURUSD Curncy</v>
      </c>
      <c r="L642" s="17">
        <f>IF(D642 = D804,1,_xll.BDP(K642,$L$10))</f>
        <v>1</v>
      </c>
      <c r="M642" s="19">
        <f>IF(D642 = D804,1,_xll.BDP(K642,$M$10)*L642)</f>
        <v>1.236</v>
      </c>
      <c r="N642" s="264">
        <f t="shared" si="293"/>
        <v>0</v>
      </c>
      <c r="O642" s="50">
        <f>N642 / AA740</f>
        <v>0</v>
      </c>
      <c r="P642" s="273">
        <f>N642 / AA804</f>
        <v>0</v>
      </c>
      <c r="Q642" s="7">
        <f t="shared" si="294"/>
        <v>0</v>
      </c>
      <c r="R642" s="51">
        <f>Q642 / AA740*100</f>
        <v>0</v>
      </c>
      <c r="S642" s="51">
        <f>Q642 / AA804*100</f>
        <v>0</v>
      </c>
      <c r="T642" s="286">
        <f t="shared" si="295"/>
        <v>0</v>
      </c>
      <c r="U642" s="125">
        <f t="shared" si="296"/>
        <v>0</v>
      </c>
      <c r="V642" s="30">
        <f t="shared" si="297"/>
        <v>1</v>
      </c>
      <c r="W642" s="40">
        <v>0</v>
      </c>
      <c r="X642" s="40">
        <v>1</v>
      </c>
      <c r="Y642" s="119">
        <f t="shared" si="298"/>
        <v>0</v>
      </c>
      <c r="Z642" s="119">
        <f t="shared" si="299"/>
        <v>0</v>
      </c>
      <c r="AA642" s="168"/>
      <c r="AB642" s="154">
        <f>_xll.BDH(C642,$AB$10,$D$1,$D$1)</f>
        <v>243.52</v>
      </c>
      <c r="AC642" s="148">
        <f t="shared" si="300"/>
        <v>-2.4000000000000057</v>
      </c>
      <c r="AD642" s="143">
        <f t="shared" si="301"/>
        <v>-0.9855453350854162</v>
      </c>
      <c r="AE642" s="136">
        <v>0</v>
      </c>
      <c r="AF642" s="138">
        <f>IF(D642 = D804,1,_xll.BDP(K642,$AF$10)*L642)</f>
        <v>1.2302999999999999</v>
      </c>
      <c r="AG642" s="160">
        <f>AC642*AE642*V642/AF642 / AI740</f>
        <v>0</v>
      </c>
      <c r="AH642" s="160">
        <f>AC642*AE642*V642/AF642 / AI804</f>
        <v>0</v>
      </c>
      <c r="AI642" s="171"/>
      <c r="AJ642" s="162"/>
      <c r="AK642" s="144"/>
    </row>
    <row r="643" spans="2:37" s="40" customFormat="1" ht="12" customHeight="1" x14ac:dyDescent="0.2">
      <c r="B643" s="45">
        <v>2967</v>
      </c>
      <c r="C643" s="195" t="s">
        <v>1037</v>
      </c>
      <c r="D643" s="40" t="str">
        <f>_xll.BDP(C643,$D$10)</f>
        <v>USD</v>
      </c>
      <c r="E643" s="17" t="s">
        <v>1111</v>
      </c>
      <c r="F643" s="18">
        <f>_xll.BDP(C643,$F$10)</f>
        <v>152.09</v>
      </c>
      <c r="G643" s="18">
        <f>_xll.BDP(C643,$G$10)</f>
        <v>152.40600000000001</v>
      </c>
      <c r="H643" s="33">
        <f t="shared" si="291"/>
        <v>0.3160000000000025</v>
      </c>
      <c r="I643" s="22">
        <f t="shared" si="292"/>
        <v>0.20777171411664311</v>
      </c>
      <c r="J643" s="26">
        <v>0</v>
      </c>
      <c r="K643" s="48" t="str">
        <f>CONCATENATE(D804,D643, " Curncy")</f>
        <v>EURUSD Curncy</v>
      </c>
      <c r="L643" s="17">
        <f>IF(D643 = D804,1,_xll.BDP(K643,$L$10))</f>
        <v>1</v>
      </c>
      <c r="M643" s="19">
        <f>IF(D643 = D804,1,_xll.BDP(K643,$M$10)*L643)</f>
        <v>1.236</v>
      </c>
      <c r="N643" s="264">
        <f t="shared" si="293"/>
        <v>0</v>
      </c>
      <c r="O643" s="50">
        <f>N643 / AA740</f>
        <v>0</v>
      </c>
      <c r="P643" s="273">
        <f>N643 / AA804</f>
        <v>0</v>
      </c>
      <c r="Q643" s="7">
        <f t="shared" si="294"/>
        <v>0</v>
      </c>
      <c r="R643" s="51">
        <f>Q643 / AA740*100</f>
        <v>0</v>
      </c>
      <c r="S643" s="51">
        <f>Q643 / AA804*100</f>
        <v>0</v>
      </c>
      <c r="T643" s="286">
        <f t="shared" si="295"/>
        <v>0</v>
      </c>
      <c r="U643" s="125">
        <f t="shared" si="296"/>
        <v>0</v>
      </c>
      <c r="V643" s="30">
        <f t="shared" si="297"/>
        <v>1</v>
      </c>
      <c r="W643" s="40">
        <v>0</v>
      </c>
      <c r="X643" s="40">
        <v>1</v>
      </c>
      <c r="Y643" s="119">
        <f t="shared" si="298"/>
        <v>0</v>
      </c>
      <c r="Z643" s="119">
        <f t="shared" si="299"/>
        <v>0</v>
      </c>
      <c r="AA643" s="168"/>
      <c r="AB643" s="154">
        <f>_xll.BDH(C643,$AB$10,$D$1,$D$1)</f>
        <v>156.21</v>
      </c>
      <c r="AC643" s="148">
        <f t="shared" si="300"/>
        <v>-4.1200000000000045</v>
      </c>
      <c r="AD643" s="143">
        <f t="shared" si="301"/>
        <v>-2.6374751936495771</v>
      </c>
      <c r="AE643" s="136">
        <v>0</v>
      </c>
      <c r="AF643" s="138">
        <f>IF(D643 = D804,1,_xll.BDP(K643,$AF$10)*L643)</f>
        <v>1.2302999999999999</v>
      </c>
      <c r="AG643" s="160">
        <f>AC643*AE643*V643/AF643 / AI740</f>
        <v>0</v>
      </c>
      <c r="AH643" s="160">
        <f>AC643*AE643*V643/AF643 / AI804</f>
        <v>0</v>
      </c>
      <c r="AI643" s="171"/>
      <c r="AJ643" s="162"/>
      <c r="AK643" s="144"/>
    </row>
    <row r="644" spans="2:37" s="40" customFormat="1" x14ac:dyDescent="0.2">
      <c r="B644" s="45">
        <v>20886</v>
      </c>
      <c r="C644" s="195" t="s">
        <v>59</v>
      </c>
      <c r="D644" s="40" t="str">
        <f>_xll.BDP(C644,$D$10)</f>
        <v>USD</v>
      </c>
      <c r="E644" s="17" t="s">
        <v>347</v>
      </c>
      <c r="F644" s="18">
        <f>_xll.BDP(C644,$F$10)</f>
        <v>118.28</v>
      </c>
      <c r="G644" s="18">
        <f>_xll.BDP(C644,$G$10)</f>
        <v>120.26600000000001</v>
      </c>
      <c r="H644" s="33">
        <f t="shared" si="291"/>
        <v>1.9860000000000042</v>
      </c>
      <c r="I644" s="22">
        <f t="shared" si="292"/>
        <v>1.6790666215759249</v>
      </c>
      <c r="J644" s="26">
        <v>-9400</v>
      </c>
      <c r="K644" s="48" t="str">
        <f>CONCATENATE(D804,D644, " Curncy")</f>
        <v>EURUSD Curncy</v>
      </c>
      <c r="L644" s="17">
        <f>IF(D644 = D804,1,_xll.BDP(K644,$L$10))</f>
        <v>1</v>
      </c>
      <c r="M644" s="19">
        <f>IF(D644 = D804,1,_xll.BDP(K644,$M$10)*L644)</f>
        <v>1.236</v>
      </c>
      <c r="N644" s="264">
        <f t="shared" si="293"/>
        <v>-15103.883495145661</v>
      </c>
      <c r="O644" s="50">
        <f>N644 / AA740</f>
        <v>-9.7536079252456156E-5</v>
      </c>
      <c r="P644" s="273">
        <f>N644 / AA804</f>
        <v>-8.9760444405871716E-5</v>
      </c>
      <c r="Q644" s="7">
        <f t="shared" si="294"/>
        <v>-914644.33656957943</v>
      </c>
      <c r="R644" s="51">
        <f>Q644 / AA740*100</f>
        <v>-0.59064824307028552</v>
      </c>
      <c r="S644" s="51">
        <f>Q644 / AA804*100</f>
        <v>-0.54356141021734883</v>
      </c>
      <c r="T644" s="286">
        <f t="shared" si="295"/>
        <v>-0.59064824307028552</v>
      </c>
      <c r="U644" s="125">
        <f t="shared" si="296"/>
        <v>0</v>
      </c>
      <c r="V644" s="30">
        <f t="shared" si="297"/>
        <v>1</v>
      </c>
      <c r="W644" s="40">
        <v>0</v>
      </c>
      <c r="X644" s="40">
        <v>1</v>
      </c>
      <c r="Y644" s="119">
        <f t="shared" si="298"/>
        <v>0</v>
      </c>
      <c r="Z644" s="119">
        <f t="shared" si="299"/>
        <v>0</v>
      </c>
      <c r="AA644" s="168"/>
      <c r="AB644" s="154">
        <f>_xll.BDH(C644,$AB$10,$D$1,$D$1)</f>
        <v>129.66999999999999</v>
      </c>
      <c r="AC644" s="148">
        <f t="shared" si="300"/>
        <v>-11.389999999999986</v>
      </c>
      <c r="AD644" s="143">
        <f t="shared" si="301"/>
        <v>-8.783835891108188</v>
      </c>
      <c r="AE644" s="136">
        <v>-9400</v>
      </c>
      <c r="AF644" s="138">
        <f>IF(D644 = D804,1,_xll.BDP(K644,$AF$10)*L644)</f>
        <v>1.2302999999999999</v>
      </c>
      <c r="AG644" s="160">
        <f>AC644*AE644*V644/AF644 / AI740</f>
        <v>5.6335213775115969E-4</v>
      </c>
      <c r="AH644" s="160">
        <f>AC644*AE644*V644/AF644 / AI804</f>
        <v>5.1826700728314955E-4</v>
      </c>
      <c r="AI644" s="171"/>
      <c r="AJ644" s="162"/>
      <c r="AK644" s="144"/>
    </row>
    <row r="645" spans="2:37" s="40" customFormat="1" ht="12" customHeight="1" x14ac:dyDescent="0.2">
      <c r="B645" s="45">
        <v>2842</v>
      </c>
      <c r="C645" s="195" t="s">
        <v>1040</v>
      </c>
      <c r="D645" s="40" t="str">
        <f>_xll.BDP(C645,$D$10)</f>
        <v>USD</v>
      </c>
      <c r="E645" s="17" t="s">
        <v>1113</v>
      </c>
      <c r="F645" s="18">
        <f>_xll.BDP(C645,$F$10)</f>
        <v>109.95</v>
      </c>
      <c r="G645" s="18">
        <f>_xll.BDP(C645,$G$10)</f>
        <v>109.99</v>
      </c>
      <c r="H645" s="33">
        <f t="shared" si="291"/>
        <v>3.9999999999992042E-2</v>
      </c>
      <c r="I645" s="22">
        <f t="shared" si="292"/>
        <v>3.6380172805813585E-2</v>
      </c>
      <c r="J645" s="26">
        <v>0</v>
      </c>
      <c r="K645" s="48" t="str">
        <f>CONCATENATE(D804,D645, " Curncy")</f>
        <v>EURUSD Curncy</v>
      </c>
      <c r="L645" s="17">
        <f>IF(D645 = D804,1,_xll.BDP(K645,$L$10))</f>
        <v>1</v>
      </c>
      <c r="M645" s="19">
        <f>IF(D645 = D804,1,_xll.BDP(K645,$M$10)*L645)</f>
        <v>1.236</v>
      </c>
      <c r="N645" s="264">
        <f t="shared" si="293"/>
        <v>0</v>
      </c>
      <c r="O645" s="50">
        <f>N645 / AA740</f>
        <v>0</v>
      </c>
      <c r="P645" s="273">
        <f>N645 / AA804</f>
        <v>0</v>
      </c>
      <c r="Q645" s="7">
        <f t="shared" si="294"/>
        <v>0</v>
      </c>
      <c r="R645" s="51">
        <f>Q645 / AA740*100</f>
        <v>0</v>
      </c>
      <c r="S645" s="51">
        <f>Q645 / AA804*100</f>
        <v>0</v>
      </c>
      <c r="T645" s="286">
        <f t="shared" si="295"/>
        <v>0</v>
      </c>
      <c r="U645" s="125">
        <f t="shared" si="296"/>
        <v>0</v>
      </c>
      <c r="V645" s="30">
        <f t="shared" si="297"/>
        <v>1</v>
      </c>
      <c r="W645" s="40">
        <v>0</v>
      </c>
      <c r="X645" s="40">
        <v>1</v>
      </c>
      <c r="Y645" s="119">
        <f t="shared" si="298"/>
        <v>0</v>
      </c>
      <c r="Z645" s="119">
        <f t="shared" si="299"/>
        <v>0</v>
      </c>
      <c r="AA645" s="168"/>
      <c r="AB645" s="154">
        <f>_xll.BDH(C645,$AB$10,$D$1,$D$1)</f>
        <v>114.74</v>
      </c>
      <c r="AC645" s="148">
        <f t="shared" si="300"/>
        <v>-4.789999999999992</v>
      </c>
      <c r="AD645" s="143">
        <f t="shared" si="301"/>
        <v>-4.1746557434198994</v>
      </c>
      <c r="AE645" s="136">
        <v>0</v>
      </c>
      <c r="AF645" s="138">
        <f>IF(D645 = D804,1,_xll.BDP(K645,$AF$10)*L645)</f>
        <v>1.2302999999999999</v>
      </c>
      <c r="AG645" s="160">
        <f>AC645*AE645*V645/AF645 / AI740</f>
        <v>0</v>
      </c>
      <c r="AH645" s="160">
        <f>AC645*AE645*V645/AF645 / AI804</f>
        <v>0</v>
      </c>
      <c r="AI645" s="171"/>
      <c r="AJ645" s="162"/>
      <c r="AK645" s="144"/>
    </row>
    <row r="646" spans="2:37" s="40" customFormat="1" ht="12" customHeight="1" x14ac:dyDescent="0.2">
      <c r="B646" s="45">
        <v>11634</v>
      </c>
      <c r="C646" s="195" t="s">
        <v>1041</v>
      </c>
      <c r="D646" s="40" t="str">
        <f>_xll.BDP(C646,$D$10)</f>
        <v>USD</v>
      </c>
      <c r="E646" s="17" t="s">
        <v>1114</v>
      </c>
      <c r="F646" s="18">
        <f>_xll.BDP(C646,$F$10)</f>
        <v>28.84</v>
      </c>
      <c r="G646" s="18">
        <f>_xll.BDP(C646,$G$10)</f>
        <v>30.41</v>
      </c>
      <c r="H646" s="33">
        <f t="shared" si="291"/>
        <v>1.5700000000000003</v>
      </c>
      <c r="I646" s="22">
        <f t="shared" si="292"/>
        <v>5.4438280166435513</v>
      </c>
      <c r="J646" s="26">
        <v>0</v>
      </c>
      <c r="K646" s="48" t="str">
        <f>CONCATENATE(D804,D646, " Curncy")</f>
        <v>EURUSD Curncy</v>
      </c>
      <c r="L646" s="17">
        <f>IF(D646 = D804,1,_xll.BDP(K646,$L$10))</f>
        <v>1</v>
      </c>
      <c r="M646" s="19">
        <f>IF(D646 = D804,1,_xll.BDP(K646,$M$10)*L646)</f>
        <v>1.236</v>
      </c>
      <c r="N646" s="264">
        <f t="shared" si="293"/>
        <v>0</v>
      </c>
      <c r="O646" s="50">
        <f>N646 / AA740</f>
        <v>0</v>
      </c>
      <c r="P646" s="273">
        <f>N646 / AA804</f>
        <v>0</v>
      </c>
      <c r="Q646" s="7">
        <f t="shared" si="294"/>
        <v>0</v>
      </c>
      <c r="R646" s="51">
        <f>Q646 / AA740*100</f>
        <v>0</v>
      </c>
      <c r="S646" s="51">
        <f>Q646 / AA804*100</f>
        <v>0</v>
      </c>
      <c r="T646" s="286">
        <f t="shared" si="295"/>
        <v>0</v>
      </c>
      <c r="U646" s="125">
        <f t="shared" si="296"/>
        <v>0</v>
      </c>
      <c r="V646" s="30">
        <f t="shared" si="297"/>
        <v>1</v>
      </c>
      <c r="W646" s="40">
        <v>0</v>
      </c>
      <c r="X646" s="40">
        <v>1</v>
      </c>
      <c r="Y646" s="119">
        <f t="shared" si="298"/>
        <v>0</v>
      </c>
      <c r="Z646" s="119">
        <f t="shared" si="299"/>
        <v>0</v>
      </c>
      <c r="AA646" s="168"/>
      <c r="AB646" s="154">
        <f>_xll.BDH(C646,$AB$10,$D$1,$D$1)</f>
        <v>28.7</v>
      </c>
      <c r="AC646" s="148">
        <f t="shared" si="300"/>
        <v>0.14000000000000057</v>
      </c>
      <c r="AD646" s="143">
        <f t="shared" si="301"/>
        <v>0.48780487804878248</v>
      </c>
      <c r="AE646" s="136">
        <v>0</v>
      </c>
      <c r="AF646" s="138">
        <f>IF(D646 = D804,1,_xll.BDP(K646,$AF$10)*L646)</f>
        <v>1.2302999999999999</v>
      </c>
      <c r="AG646" s="160">
        <f>AC646*AE646*V646/AF646 / AI740</f>
        <v>0</v>
      </c>
      <c r="AH646" s="160">
        <f>AC646*AE646*V646/AF646 / AI804</f>
        <v>0</v>
      </c>
      <c r="AI646" s="171"/>
      <c r="AJ646" s="162"/>
      <c r="AK646" s="144"/>
    </row>
    <row r="647" spans="2:37" s="40" customFormat="1" x14ac:dyDescent="0.2">
      <c r="B647" s="45">
        <v>2763</v>
      </c>
      <c r="C647" s="195" t="s">
        <v>58</v>
      </c>
      <c r="D647" s="40" t="str">
        <f>_xll.BDP(C647,$D$10)</f>
        <v>USD</v>
      </c>
      <c r="E647" s="17" t="s">
        <v>376</v>
      </c>
      <c r="F647" s="18">
        <f>_xll.BDP(C647,$F$10)</f>
        <v>63.37</v>
      </c>
      <c r="G647" s="18">
        <f>_xll.BDP(C647,$G$10)</f>
        <v>63.82</v>
      </c>
      <c r="H647" s="33">
        <f t="shared" si="291"/>
        <v>0.45000000000000284</v>
      </c>
      <c r="I647" s="22">
        <f t="shared" si="292"/>
        <v>0.71011519646520893</v>
      </c>
      <c r="J647" s="26">
        <v>-46000</v>
      </c>
      <c r="K647" s="48" t="str">
        <f>CONCATENATE(D804,D647, " Curncy")</f>
        <v>EURUSD Curncy</v>
      </c>
      <c r="L647" s="17">
        <f>IF(D647 = D804,1,_xll.BDP(K647,$L$10))</f>
        <v>1</v>
      </c>
      <c r="M647" s="19">
        <f>IF(D647 = D804,1,_xll.BDP(K647,$M$10)*L647)</f>
        <v>1.236</v>
      </c>
      <c r="N647" s="264">
        <f t="shared" si="293"/>
        <v>-16747.572815534088</v>
      </c>
      <c r="O647" s="50">
        <f>N647 / AA740</f>
        <v>-1.0815050248151161E-4</v>
      </c>
      <c r="P647" s="273">
        <f>N647 / AA804</f>
        <v>-9.9528679436992589E-5</v>
      </c>
      <c r="Q647" s="7">
        <f t="shared" si="294"/>
        <v>-2375177.9935275083</v>
      </c>
      <c r="R647" s="51">
        <f>Q647 / AA740*100</f>
        <v>-1.5338144596377838</v>
      </c>
      <c r="S647" s="51">
        <f>Q647 / AA804*100</f>
        <v>-1.4115378492597395</v>
      </c>
      <c r="T647" s="286">
        <f t="shared" si="295"/>
        <v>-1.5338144596377838</v>
      </c>
      <c r="U647" s="125">
        <f t="shared" si="296"/>
        <v>0</v>
      </c>
      <c r="V647" s="30">
        <f t="shared" si="297"/>
        <v>1</v>
      </c>
      <c r="W647" s="40">
        <v>0</v>
      </c>
      <c r="X647" s="40">
        <v>1</v>
      </c>
      <c r="Y647" s="119">
        <f t="shared" si="298"/>
        <v>0</v>
      </c>
      <c r="Z647" s="119">
        <f t="shared" si="299"/>
        <v>0</v>
      </c>
      <c r="AA647" s="168"/>
      <c r="AB647" s="154">
        <f>_xll.BDH(C647,$AB$10,$D$1,$D$1)</f>
        <v>69.64</v>
      </c>
      <c r="AC647" s="148">
        <f t="shared" si="300"/>
        <v>-6.2700000000000031</v>
      </c>
      <c r="AD647" s="143">
        <f t="shared" si="301"/>
        <v>-9.0034462952326297</v>
      </c>
      <c r="AE647" s="136">
        <v>-46000</v>
      </c>
      <c r="AF647" s="138">
        <f>IF(D647 = D804,1,_xll.BDP(K647,$AF$10)*L647)</f>
        <v>1.2302999999999999</v>
      </c>
      <c r="AG647" s="160">
        <f>AC647*AE647*V647/AF647 / AI740</f>
        <v>1.517587502757082E-3</v>
      </c>
      <c r="AH647" s="160">
        <f>AC647*AE647*V647/AF647 / AI804</f>
        <v>1.396134816287208E-3</v>
      </c>
      <c r="AI647" s="171"/>
      <c r="AJ647" s="162"/>
      <c r="AK647" s="144"/>
    </row>
    <row r="648" spans="2:37" s="40" customFormat="1" x14ac:dyDescent="0.2">
      <c r="B648" s="45">
        <v>24143</v>
      </c>
      <c r="C648" s="195" t="s">
        <v>57</v>
      </c>
      <c r="D648" s="40" t="str">
        <f>_xll.BDP(C648,$D$10)</f>
        <v>USD</v>
      </c>
      <c r="E648" s="17" t="s">
        <v>375</v>
      </c>
      <c r="F648" s="18">
        <f>_xll.BDP(C648,$F$10)</f>
        <v>3.63</v>
      </c>
      <c r="G648" s="18">
        <f>_xll.BDP(C648,$G$10)</f>
        <v>3.87</v>
      </c>
      <c r="H648" s="33">
        <f t="shared" si="291"/>
        <v>0.24000000000000021</v>
      </c>
      <c r="I648" s="22">
        <f t="shared" si="292"/>
        <v>6.6115702479338898</v>
      </c>
      <c r="J648" s="26">
        <v>1367412</v>
      </c>
      <c r="K648" s="48" t="str">
        <f>CONCATENATE(D804,D648, " Curncy")</f>
        <v>EURUSD Curncy</v>
      </c>
      <c r="L648" s="17">
        <f>IF(D648 = D804,1,_xll.BDP(K648,$L$10))</f>
        <v>1</v>
      </c>
      <c r="M648" s="19">
        <f>IF(D648 = D804,1,_xll.BDP(K648,$M$10)*L648)</f>
        <v>1.236</v>
      </c>
      <c r="N648" s="264">
        <f t="shared" si="293"/>
        <v>265516.89320388372</v>
      </c>
      <c r="O648" s="50">
        <f>N648 / AA740</f>
        <v>1.7146237089767876E-3</v>
      </c>
      <c r="P648" s="273">
        <f>N648 / AA804</f>
        <v>1.5779328765947382E-3</v>
      </c>
      <c r="Q648" s="7">
        <f t="shared" si="294"/>
        <v>4281459.9029126214</v>
      </c>
      <c r="R648" s="51">
        <f>Q648 / AA740*100</f>
        <v>2.7648307307250675</v>
      </c>
      <c r="S648" s="51">
        <f>Q648 / AA804*100</f>
        <v>2.5444167635090129</v>
      </c>
      <c r="T648" s="286">
        <f t="shared" si="295"/>
        <v>0</v>
      </c>
      <c r="U648" s="125">
        <f t="shared" si="296"/>
        <v>2.7648307307250675</v>
      </c>
      <c r="V648" s="30">
        <f t="shared" si="297"/>
        <v>1</v>
      </c>
      <c r="W648" s="40">
        <v>0</v>
      </c>
      <c r="X648" s="40">
        <v>1</v>
      </c>
      <c r="Y648" s="119">
        <f t="shared" si="298"/>
        <v>0</v>
      </c>
      <c r="Z648" s="119">
        <f t="shared" si="299"/>
        <v>1.7146237089767876E-3</v>
      </c>
      <c r="AA648" s="168"/>
      <c r="AB648" s="154">
        <f>_xll.BDH(C648,$AB$10,$D$1,$D$1)</f>
        <v>3.62</v>
      </c>
      <c r="AC648" s="148">
        <f t="shared" si="300"/>
        <v>9.9999999999997868E-3</v>
      </c>
      <c r="AD648" s="143">
        <f t="shared" si="301"/>
        <v>0.27624309392264601</v>
      </c>
      <c r="AE648" s="136">
        <v>1367412</v>
      </c>
      <c r="AF648" s="138">
        <f>IF(D648 = D804,1,_xll.BDP(K648,$AF$10)*L648)</f>
        <v>1.2302999999999999</v>
      </c>
      <c r="AG648" s="160">
        <f>AC648*AE648*V648/AF648 / AI740</f>
        <v>7.1949495954511548E-5</v>
      </c>
      <c r="AH648" s="160">
        <f>AC648*AE648*V648/AF648 / AI804</f>
        <v>6.6191370272827214E-5</v>
      </c>
      <c r="AI648" s="171"/>
      <c r="AJ648" s="162"/>
      <c r="AK648" s="144"/>
    </row>
    <row r="649" spans="2:37" s="40" customFormat="1" ht="12" customHeight="1" x14ac:dyDescent="0.2">
      <c r="B649" s="45">
        <v>19832</v>
      </c>
      <c r="C649" s="195" t="s">
        <v>1042</v>
      </c>
      <c r="D649" s="40" t="str">
        <f>_xll.BDP(C649,$D$10)</f>
        <v>USD</v>
      </c>
      <c r="E649" s="17" t="s">
        <v>1115</v>
      </c>
      <c r="F649" s="18">
        <f>_xll.BDP(C649,$F$10)</f>
        <v>48.88</v>
      </c>
      <c r="G649" s="18">
        <f>_xll.BDP(C649,$G$10)</f>
        <v>48.07</v>
      </c>
      <c r="H649" s="33">
        <f t="shared" si="291"/>
        <v>-0.81000000000000227</v>
      </c>
      <c r="I649" s="22">
        <f t="shared" si="292"/>
        <v>-1.6571194762684169</v>
      </c>
      <c r="J649" s="26">
        <v>0</v>
      </c>
      <c r="K649" s="48" t="str">
        <f>CONCATENATE(D804,D649, " Curncy")</f>
        <v>EURUSD Curncy</v>
      </c>
      <c r="L649" s="17">
        <f>IF(D649 = D804,1,_xll.BDP(K649,$L$10))</f>
        <v>1</v>
      </c>
      <c r="M649" s="19">
        <f>IF(D649 = D804,1,_xll.BDP(K649,$M$10)*L649)</f>
        <v>1.236</v>
      </c>
      <c r="N649" s="264">
        <f t="shared" si="293"/>
        <v>0</v>
      </c>
      <c r="O649" s="50">
        <f>N649 / AA740</f>
        <v>0</v>
      </c>
      <c r="P649" s="273">
        <f>N649 / AA804</f>
        <v>0</v>
      </c>
      <c r="Q649" s="7">
        <f t="shared" si="294"/>
        <v>0</v>
      </c>
      <c r="R649" s="51">
        <f>Q649 / AA740*100</f>
        <v>0</v>
      </c>
      <c r="S649" s="51">
        <f>Q649 / AA804*100</f>
        <v>0</v>
      </c>
      <c r="T649" s="286">
        <f t="shared" si="295"/>
        <v>0</v>
      </c>
      <c r="U649" s="125">
        <f t="shared" si="296"/>
        <v>0</v>
      </c>
      <c r="V649" s="30">
        <f t="shared" si="297"/>
        <v>1</v>
      </c>
      <c r="W649" s="40">
        <v>0</v>
      </c>
      <c r="X649" s="40">
        <v>1</v>
      </c>
      <c r="Y649" s="119">
        <f t="shared" si="298"/>
        <v>0</v>
      </c>
      <c r="Z649" s="119">
        <f t="shared" si="299"/>
        <v>0</v>
      </c>
      <c r="AA649" s="168"/>
      <c r="AB649" s="154">
        <f>_xll.BDH(C649,$AB$10,$D$1,$D$1)</f>
        <v>47.56</v>
      </c>
      <c r="AC649" s="148">
        <f t="shared" si="300"/>
        <v>1.3200000000000003</v>
      </c>
      <c r="AD649" s="143">
        <f t="shared" si="301"/>
        <v>2.7754415475189238</v>
      </c>
      <c r="AE649" s="136">
        <v>0</v>
      </c>
      <c r="AF649" s="138">
        <f>IF(D649 = D804,1,_xll.BDP(K649,$AF$10)*L649)</f>
        <v>1.2302999999999999</v>
      </c>
      <c r="AG649" s="160">
        <f>AC649*AE649*V649/AF649 / AI740</f>
        <v>0</v>
      </c>
      <c r="AH649" s="160">
        <f>AC649*AE649*V649/AF649 / AI804</f>
        <v>0</v>
      </c>
      <c r="AI649" s="171"/>
      <c r="AJ649" s="162"/>
      <c r="AK649" s="144"/>
    </row>
    <row r="650" spans="2:37" s="40" customFormat="1" x14ac:dyDescent="0.2">
      <c r="B650" s="45">
        <v>24542</v>
      </c>
      <c r="C650" s="195" t="s">
        <v>56</v>
      </c>
      <c r="D650" s="40" t="str">
        <f>_xll.BDP(C650,$D$10)</f>
        <v>USD</v>
      </c>
      <c r="E650" s="17" t="s">
        <v>344</v>
      </c>
      <c r="F650" s="18">
        <f>_xll.BDP(C650,$F$10)</f>
        <v>60.53</v>
      </c>
      <c r="G650" s="18">
        <f>_xll.BDP(C650,$G$10)</f>
        <v>61.14</v>
      </c>
      <c r="H650" s="33">
        <f t="shared" si="291"/>
        <v>0.60999999999999943</v>
      </c>
      <c r="I650" s="22">
        <f t="shared" si="292"/>
        <v>1.0077647447546663</v>
      </c>
      <c r="J650" s="26">
        <v>-62000</v>
      </c>
      <c r="K650" s="48" t="str">
        <f>CONCATENATE(D804,D650, " Curncy")</f>
        <v>EURUSD Curncy</v>
      </c>
      <c r="L650" s="17">
        <f>IF(D650 = D804,1,_xll.BDP(K650,$L$10))</f>
        <v>1</v>
      </c>
      <c r="M650" s="19">
        <f>IF(D650 = D804,1,_xll.BDP(K650,$M$10)*L650)</f>
        <v>1.236</v>
      </c>
      <c r="N650" s="264">
        <f t="shared" si="293"/>
        <v>-30598.705501618093</v>
      </c>
      <c r="O650" s="50">
        <f>N650 / AA740</f>
        <v>-1.9759671516187145E-4</v>
      </c>
      <c r="P650" s="273">
        <f>N650 / AA804</f>
        <v>-1.818441862950257E-4</v>
      </c>
      <c r="Q650" s="7">
        <f t="shared" si="294"/>
        <v>-3066893.2038834952</v>
      </c>
      <c r="R650" s="51">
        <f>Q650 / AA740*100</f>
        <v>-1.9805021581962019</v>
      </c>
      <c r="S650" s="51">
        <f>Q650 / AA804*100</f>
        <v>-1.8226153360783415</v>
      </c>
      <c r="T650" s="286">
        <f t="shared" si="295"/>
        <v>-1.9805021581962019</v>
      </c>
      <c r="U650" s="125">
        <f t="shared" si="296"/>
        <v>0</v>
      </c>
      <c r="V650" s="30">
        <f t="shared" si="297"/>
        <v>1</v>
      </c>
      <c r="W650" s="40">
        <v>0</v>
      </c>
      <c r="X650" s="40">
        <v>1</v>
      </c>
      <c r="Y650" s="119">
        <f t="shared" si="298"/>
        <v>0</v>
      </c>
      <c r="Z650" s="119">
        <f t="shared" si="299"/>
        <v>0</v>
      </c>
      <c r="AA650" s="168"/>
      <c r="AB650" s="154">
        <f>_xll.BDH(C650,$AB$10,$D$1,$D$1)</f>
        <v>66.989999999999995</v>
      </c>
      <c r="AC650" s="148">
        <f t="shared" si="300"/>
        <v>-6.4599999999999937</v>
      </c>
      <c r="AD650" s="143">
        <f t="shared" si="301"/>
        <v>-9.643230332885496</v>
      </c>
      <c r="AE650" s="136">
        <v>-62000</v>
      </c>
      <c r="AF650" s="138">
        <f>IF(D650 = D804,1,_xll.BDP(K650,$AF$10)*L650)</f>
        <v>1.2302999999999999</v>
      </c>
      <c r="AG650" s="160">
        <f>AC650*AE650*V650/AF650 / AI740</f>
        <v>2.1074271777417157E-3</v>
      </c>
      <c r="AH650" s="160">
        <f>AC650*AE650*V650/AF650 / AI804</f>
        <v>1.938769560430455E-3</v>
      </c>
      <c r="AI650" s="171"/>
      <c r="AJ650" s="162"/>
      <c r="AK650" s="144"/>
    </row>
    <row r="651" spans="2:37" s="40" customFormat="1" x14ac:dyDescent="0.2">
      <c r="B651" s="45">
        <v>18424</v>
      </c>
      <c r="C651" s="195" t="s">
        <v>55</v>
      </c>
      <c r="D651" s="40" t="str">
        <f>_xll.BDP(C651,$D$10)</f>
        <v>USD</v>
      </c>
      <c r="E651" s="17" t="s">
        <v>343</v>
      </c>
      <c r="F651" s="18">
        <f>_xll.BDP(C651,$F$10)</f>
        <v>63.24</v>
      </c>
      <c r="G651" s="18">
        <f>_xll.BDP(C651,$G$10)</f>
        <v>63.42</v>
      </c>
      <c r="H651" s="33">
        <f t="shared" ref="H651:H682" si="302">IF(OR(G651="#N/A N/A",F651="#N/A N/A"),0,  G651 - F651)</f>
        <v>0.17999999999999972</v>
      </c>
      <c r="I651" s="22">
        <f t="shared" ref="I651:I682" si="303">IF(OR(F651=0,F651="#N/A N/A"),0,H651 / F651*100)</f>
        <v>0.28462998102466747</v>
      </c>
      <c r="J651" s="26">
        <v>-60000</v>
      </c>
      <c r="K651" s="48" t="str">
        <f>CONCATENATE(D804,D651, " Curncy")</f>
        <v>EURUSD Curncy</v>
      </c>
      <c r="L651" s="17">
        <f>IF(D651 = D804,1,_xll.BDP(K651,$L$10))</f>
        <v>1</v>
      </c>
      <c r="M651" s="19">
        <f>IF(D651 = D804,1,_xll.BDP(K651,$M$10)*L651)</f>
        <v>1.236</v>
      </c>
      <c r="N651" s="264">
        <f t="shared" ref="N651:N682" si="304">H651*J651*V651/M651</f>
        <v>-8737.8640776698903</v>
      </c>
      <c r="O651" s="50">
        <f>N651 / AA740</f>
        <v>-5.6426349120788226E-5</v>
      </c>
      <c r="P651" s="273">
        <f>N651 / AA804</f>
        <v>-5.1928006662778336E-5</v>
      </c>
      <c r="Q651" s="7">
        <f t="shared" ref="Q651:Q682" si="305">G651*J651*V651/M651</f>
        <v>-3078640.7766990294</v>
      </c>
      <c r="R651" s="51">
        <f>Q651 / AA740*100</f>
        <v>-1.9880883673557745</v>
      </c>
      <c r="S651" s="51">
        <f>Q651 / AA804*100</f>
        <v>-1.8295967680852263</v>
      </c>
      <c r="T651" s="286">
        <f t="shared" ref="T651:T682" si="306">IF(R651&lt;0,R651,0)</f>
        <v>-1.9880883673557745</v>
      </c>
      <c r="U651" s="125">
        <f t="shared" ref="U651:U682" si="307">IF(R651&gt;0,R651,0)</f>
        <v>0</v>
      </c>
      <c r="V651" s="30">
        <f t="shared" ref="V651:V682" si="308">IF(EXACT(D651,UPPER(D651)),1,0.01)/X651</f>
        <v>1</v>
      </c>
      <c r="W651" s="40">
        <v>0</v>
      </c>
      <c r="X651" s="40">
        <v>1</v>
      </c>
      <c r="Y651" s="119">
        <f t="shared" ref="Y651:Y682" si="309">IF(AND(R651&lt;0,O651&gt;0),O651,0)</f>
        <v>0</v>
      </c>
      <c r="Z651" s="119">
        <f t="shared" ref="Z651:Z682" si="310">IF(AND(R651&gt;0,O651&gt;0),O651,0)</f>
        <v>0</v>
      </c>
      <c r="AA651" s="168"/>
      <c r="AB651" s="154">
        <f>_xll.BDH(C651,$AB$10,$D$1,$D$1)</f>
        <v>66.650000000000006</v>
      </c>
      <c r="AC651" s="148">
        <f t="shared" ref="AC651:AC682" si="311">IF(OR(F651="#N/A N/A",AB651="#N/A N/A"),0,  F651 - AB651)</f>
        <v>-3.4100000000000037</v>
      </c>
      <c r="AD651" s="143">
        <f t="shared" ref="AD651:AD682" si="312">IF(OR(AB651=0,AB651="#N/A N/A"),0,AC651 / AB651*100)</f>
        <v>-5.1162790697674465</v>
      </c>
      <c r="AE651" s="136">
        <v>-60000</v>
      </c>
      <c r="AF651" s="138">
        <f>IF(D651 = D804,1,_xll.BDP(K651,$AF$10)*L651)</f>
        <v>1.2302999999999999</v>
      </c>
      <c r="AG651" s="160">
        <f>AC651*AE651*V651/AF651 / AI740</f>
        <v>1.0765494870816838E-3</v>
      </c>
      <c r="AH651" s="160">
        <f>AC651*AE651*V651/AF651 / AI804</f>
        <v>9.9039311910534278E-4</v>
      </c>
      <c r="AI651" s="171"/>
      <c r="AJ651" s="162"/>
      <c r="AK651" s="144"/>
    </row>
    <row r="652" spans="2:37" s="40" customFormat="1" x14ac:dyDescent="0.2">
      <c r="B652" s="45">
        <v>1853</v>
      </c>
      <c r="C652" s="195" t="s">
        <v>54</v>
      </c>
      <c r="D652" s="40" t="str">
        <f>_xll.BDP(C652,$D$10)</f>
        <v>USD</v>
      </c>
      <c r="E652" s="17" t="s">
        <v>374</v>
      </c>
      <c r="F652" s="18">
        <f>_xll.BDP(C652,$F$10)</f>
        <v>71.34</v>
      </c>
      <c r="G652" s="18">
        <f>_xll.BDP(C652,$G$10)</f>
        <v>70.775000000000006</v>
      </c>
      <c r="H652" s="33">
        <f t="shared" si="302"/>
        <v>-0.56499999999999773</v>
      </c>
      <c r="I652" s="22">
        <f t="shared" si="303"/>
        <v>-0.79198205775160879</v>
      </c>
      <c r="J652" s="26">
        <v>-49500</v>
      </c>
      <c r="K652" s="48" t="str">
        <f>CONCATENATE(D804,D652, " Curncy")</f>
        <v>EURUSD Curncy</v>
      </c>
      <c r="L652" s="17">
        <f>IF(D652 = D804,1,_xll.BDP(K652,$L$10))</f>
        <v>1</v>
      </c>
      <c r="M652" s="19">
        <f>IF(D652 = D804,1,_xll.BDP(K652,$M$10)*L652)</f>
        <v>1.236</v>
      </c>
      <c r="N652" s="264">
        <f t="shared" si="304"/>
        <v>22627.427184465927</v>
      </c>
      <c r="O652" s="50">
        <f>N652 / AA740</f>
        <v>1.4612073324404078E-4</v>
      </c>
      <c r="P652" s="273">
        <f>N652 / AA804</f>
        <v>1.3447190058715272E-4</v>
      </c>
      <c r="Q652" s="7">
        <f t="shared" si="305"/>
        <v>-2834435.6796116508</v>
      </c>
      <c r="R652" s="51">
        <f>Q652 / AA740*100</f>
        <v>-1.8303884770525716</v>
      </c>
      <c r="S652" s="51">
        <f>Q652 / AA804*100</f>
        <v>-1.6844688077974821</v>
      </c>
      <c r="T652" s="286">
        <f t="shared" si="306"/>
        <v>-1.8303884770525716</v>
      </c>
      <c r="U652" s="125">
        <f t="shared" si="307"/>
        <v>0</v>
      </c>
      <c r="V652" s="30">
        <f t="shared" si="308"/>
        <v>1</v>
      </c>
      <c r="W652" s="40">
        <v>0</v>
      </c>
      <c r="X652" s="40">
        <v>1</v>
      </c>
      <c r="Y652" s="119">
        <f t="shared" si="309"/>
        <v>1.4612073324404078E-4</v>
      </c>
      <c r="Z652" s="119">
        <f t="shared" si="310"/>
        <v>0</v>
      </c>
      <c r="AA652" s="168"/>
      <c r="AB652" s="154">
        <f>_xll.BDH(C652,$AB$10,$D$1,$D$1)</f>
        <v>76.62</v>
      </c>
      <c r="AC652" s="148">
        <f t="shared" si="311"/>
        <v>-5.2800000000000011</v>
      </c>
      <c r="AD652" s="143">
        <f t="shared" si="312"/>
        <v>-6.891151135473768</v>
      </c>
      <c r="AE652" s="136">
        <v>-49500</v>
      </c>
      <c r="AF652" s="138">
        <f>IF(D652 = D804,1,_xll.BDP(K652,$AF$10)*L652)</f>
        <v>1.2302999999999999</v>
      </c>
      <c r="AG652" s="160">
        <f>AC652*AE652*V652/AF652 / AI740</f>
        <v>1.3752051512398269E-3</v>
      </c>
      <c r="AH652" s="160">
        <f>AC652*AE652*V652/AF652 / AI804</f>
        <v>1.2651473392442433E-3</v>
      </c>
      <c r="AI652" s="171"/>
      <c r="AJ652" s="162"/>
      <c r="AK652" s="144"/>
    </row>
    <row r="653" spans="2:37" s="40" customFormat="1" ht="12" customHeight="1" x14ac:dyDescent="0.2">
      <c r="B653" s="45">
        <v>11669</v>
      </c>
      <c r="C653" s="195" t="s">
        <v>1044</v>
      </c>
      <c r="D653" s="40" t="str">
        <f>_xll.BDP(C653,$D$10)</f>
        <v>USD</v>
      </c>
      <c r="E653" s="17" t="s">
        <v>1117</v>
      </c>
      <c r="F653" s="18">
        <f>_xll.BDP(C653,$F$10)</f>
        <v>58.68</v>
      </c>
      <c r="G653" s="18">
        <f>_xll.BDP(C653,$G$10)</f>
        <v>59.25</v>
      </c>
      <c r="H653" s="33">
        <f t="shared" si="302"/>
        <v>0.57000000000000028</v>
      </c>
      <c r="I653" s="22">
        <f t="shared" si="303"/>
        <v>0.97137014314928471</v>
      </c>
      <c r="J653" s="26">
        <v>0</v>
      </c>
      <c r="K653" s="48" t="str">
        <f>CONCATENATE(D804,D653, " Curncy")</f>
        <v>EURUSD Curncy</v>
      </c>
      <c r="L653" s="17">
        <f>IF(D653 = D804,1,_xll.BDP(K653,$L$10))</f>
        <v>1</v>
      </c>
      <c r="M653" s="19">
        <f>IF(D653 = D804,1,_xll.BDP(K653,$M$10)*L653)</f>
        <v>1.236</v>
      </c>
      <c r="N653" s="264">
        <f t="shared" si="304"/>
        <v>0</v>
      </c>
      <c r="O653" s="50">
        <f>N653 / AA740</f>
        <v>0</v>
      </c>
      <c r="P653" s="273">
        <f>N653 / AA804</f>
        <v>0</v>
      </c>
      <c r="Q653" s="7">
        <f t="shared" si="305"/>
        <v>0</v>
      </c>
      <c r="R653" s="51">
        <f>Q653 / AA740*100</f>
        <v>0</v>
      </c>
      <c r="S653" s="51">
        <f>Q653 / AA804*100</f>
        <v>0</v>
      </c>
      <c r="T653" s="286">
        <f t="shared" si="306"/>
        <v>0</v>
      </c>
      <c r="U653" s="125">
        <f t="shared" si="307"/>
        <v>0</v>
      </c>
      <c r="V653" s="30">
        <f t="shared" si="308"/>
        <v>1</v>
      </c>
      <c r="W653" s="40">
        <v>0</v>
      </c>
      <c r="X653" s="40">
        <v>1</v>
      </c>
      <c r="Y653" s="119">
        <f t="shared" si="309"/>
        <v>0</v>
      </c>
      <c r="Z653" s="119">
        <f t="shared" si="310"/>
        <v>0</v>
      </c>
      <c r="AA653" s="168"/>
      <c r="AB653" s="154">
        <f>_xll.BDH(C653,$AB$10,$D$1,$D$1)</f>
        <v>58.66</v>
      </c>
      <c r="AC653" s="148">
        <f t="shared" si="311"/>
        <v>2.0000000000003126E-2</v>
      </c>
      <c r="AD653" s="143">
        <f t="shared" si="312"/>
        <v>3.4094783498130117E-2</v>
      </c>
      <c r="AE653" s="136">
        <v>0</v>
      </c>
      <c r="AF653" s="138">
        <f>IF(D653 = D804,1,_xll.BDP(K653,$AF$10)*L653)</f>
        <v>1.2302999999999999</v>
      </c>
      <c r="AG653" s="160">
        <f>AC653*AE653*V653/AF653 / AI740</f>
        <v>0</v>
      </c>
      <c r="AH653" s="160">
        <f>AC653*AE653*V653/AF653 / AI804</f>
        <v>0</v>
      </c>
      <c r="AI653" s="171"/>
      <c r="AJ653" s="162"/>
      <c r="AK653" s="144"/>
    </row>
    <row r="654" spans="2:37" s="40" customFormat="1" ht="12" customHeight="1" x14ac:dyDescent="0.2">
      <c r="B654" s="45">
        <v>18531</v>
      </c>
      <c r="C654" s="195" t="s">
        <v>1043</v>
      </c>
      <c r="D654" s="40" t="str">
        <f>_xll.BDP(C654,$D$10)</f>
        <v>USD</v>
      </c>
      <c r="E654" s="17" t="s">
        <v>1116</v>
      </c>
      <c r="F654" s="18">
        <f>_xll.BDP(C654,$F$10)</f>
        <v>32.06</v>
      </c>
      <c r="G654" s="18">
        <f>_xll.BDP(C654,$G$10)</f>
        <v>32.67</v>
      </c>
      <c r="H654" s="33">
        <f t="shared" si="302"/>
        <v>0.60999999999999943</v>
      </c>
      <c r="I654" s="22">
        <f t="shared" si="303"/>
        <v>1.902682470368058</v>
      </c>
      <c r="J654" s="26">
        <v>0</v>
      </c>
      <c r="K654" s="48" t="str">
        <f>CONCATENATE(D804,D654, " Curncy")</f>
        <v>EURUSD Curncy</v>
      </c>
      <c r="L654" s="17">
        <f>IF(D654 = D804,1,_xll.BDP(K654,$L$10))</f>
        <v>1</v>
      </c>
      <c r="M654" s="19">
        <f>IF(D654 = D804,1,_xll.BDP(K654,$M$10)*L654)</f>
        <v>1.236</v>
      </c>
      <c r="N654" s="264">
        <f t="shared" si="304"/>
        <v>0</v>
      </c>
      <c r="O654" s="50">
        <f>N654 / AA740</f>
        <v>0</v>
      </c>
      <c r="P654" s="273">
        <f>N654 / AA804</f>
        <v>0</v>
      </c>
      <c r="Q654" s="7">
        <f t="shared" si="305"/>
        <v>0</v>
      </c>
      <c r="R654" s="51">
        <f>Q654 / AA740*100</f>
        <v>0</v>
      </c>
      <c r="S654" s="51">
        <f>Q654 / AA804*100</f>
        <v>0</v>
      </c>
      <c r="T654" s="286">
        <f t="shared" si="306"/>
        <v>0</v>
      </c>
      <c r="U654" s="125">
        <f t="shared" si="307"/>
        <v>0</v>
      </c>
      <c r="V654" s="30">
        <f t="shared" si="308"/>
        <v>1</v>
      </c>
      <c r="W654" s="40">
        <v>0</v>
      </c>
      <c r="X654" s="40">
        <v>1</v>
      </c>
      <c r="Y654" s="119">
        <f t="shared" si="309"/>
        <v>0</v>
      </c>
      <c r="Z654" s="119">
        <f t="shared" si="310"/>
        <v>0</v>
      </c>
      <c r="AA654" s="168"/>
      <c r="AB654" s="154">
        <f>_xll.BDH(C654,$AB$10,$D$1,$D$1)</f>
        <v>32.89</v>
      </c>
      <c r="AC654" s="148">
        <f t="shared" si="311"/>
        <v>-0.82999999999999829</v>
      </c>
      <c r="AD654" s="143">
        <f t="shared" si="312"/>
        <v>-2.523563393128605</v>
      </c>
      <c r="AE654" s="136">
        <v>0</v>
      </c>
      <c r="AF654" s="138">
        <f>IF(D654 = D804,1,_xll.BDP(K654,$AF$10)*L654)</f>
        <v>1.2302999999999999</v>
      </c>
      <c r="AG654" s="160">
        <f>AC654*AE654*V654/AF654 / AI740</f>
        <v>0</v>
      </c>
      <c r="AH654" s="160">
        <f>AC654*AE654*V654/AF654 / AI804</f>
        <v>0</v>
      </c>
      <c r="AI654" s="171"/>
      <c r="AJ654" s="162"/>
      <c r="AK654" s="144"/>
    </row>
    <row r="655" spans="2:37" s="40" customFormat="1" x14ac:dyDescent="0.2">
      <c r="B655" s="45">
        <v>24621</v>
      </c>
      <c r="C655" s="195" t="s">
        <v>53</v>
      </c>
      <c r="D655" s="40" t="str">
        <f>_xll.BDP(C655,$D$10)</f>
        <v>USD</v>
      </c>
      <c r="E655" s="17" t="s">
        <v>342</v>
      </c>
      <c r="F655" s="18">
        <f>_xll.BDP(C655,$F$10)</f>
        <v>30.36</v>
      </c>
      <c r="G655" s="18">
        <f>_xll.BDP(C655,$G$10)</f>
        <v>30.76</v>
      </c>
      <c r="H655" s="33">
        <f t="shared" si="302"/>
        <v>0.40000000000000213</v>
      </c>
      <c r="I655" s="22">
        <f t="shared" si="303"/>
        <v>1.3175230566534986</v>
      </c>
      <c r="J655" s="26">
        <v>0</v>
      </c>
      <c r="K655" s="48" t="str">
        <f>CONCATENATE(D804,D655, " Curncy")</f>
        <v>EURUSD Curncy</v>
      </c>
      <c r="L655" s="17">
        <f>IF(D655 = D804,1,_xll.BDP(K655,$L$10))</f>
        <v>1</v>
      </c>
      <c r="M655" s="19">
        <f>IF(D655 = D804,1,_xll.BDP(K655,$M$10)*L655)</f>
        <v>1.236</v>
      </c>
      <c r="N655" s="264">
        <f t="shared" si="304"/>
        <v>0</v>
      </c>
      <c r="O655" s="50">
        <f>N655 / AA740</f>
        <v>0</v>
      </c>
      <c r="P655" s="273">
        <f>N655 / AA804</f>
        <v>0</v>
      </c>
      <c r="Q655" s="7">
        <f t="shared" si="305"/>
        <v>0</v>
      </c>
      <c r="R655" s="51">
        <f>Q655 / AA740*100</f>
        <v>0</v>
      </c>
      <c r="S655" s="51">
        <f>Q655 / AA804*100</f>
        <v>0</v>
      </c>
      <c r="T655" s="286">
        <f t="shared" si="306"/>
        <v>0</v>
      </c>
      <c r="U655" s="125">
        <f t="shared" si="307"/>
        <v>0</v>
      </c>
      <c r="V655" s="30">
        <f t="shared" si="308"/>
        <v>1</v>
      </c>
      <c r="W655" s="40">
        <v>0</v>
      </c>
      <c r="X655" s="40">
        <v>1</v>
      </c>
      <c r="Y655" s="119">
        <f t="shared" si="309"/>
        <v>0</v>
      </c>
      <c r="Z655" s="119">
        <f t="shared" si="310"/>
        <v>0</v>
      </c>
      <c r="AA655" s="168"/>
      <c r="AB655" s="154">
        <f>_xll.BDH(C655,$AB$10,$D$1,$D$1)</f>
        <v>33.22</v>
      </c>
      <c r="AC655" s="148">
        <f t="shared" si="311"/>
        <v>-2.8599999999999994</v>
      </c>
      <c r="AD655" s="143">
        <f t="shared" si="312"/>
        <v>-8.6092715231788066</v>
      </c>
      <c r="AE655" s="136">
        <v>0</v>
      </c>
      <c r="AF655" s="138">
        <f>IF(D655 = D804,1,_xll.BDP(K655,$AF$10)*L655)</f>
        <v>1.2302999999999999</v>
      </c>
      <c r="AG655" s="160">
        <f>AC655*AE655*V655/AF655 / AI740</f>
        <v>0</v>
      </c>
      <c r="AH655" s="160">
        <f>AC655*AE655*V655/AF655 / AI804</f>
        <v>0</v>
      </c>
      <c r="AI655" s="171"/>
      <c r="AJ655" s="162"/>
      <c r="AK655" s="144"/>
    </row>
    <row r="656" spans="2:37" s="40" customFormat="1" ht="12" customHeight="1" x14ac:dyDescent="0.2">
      <c r="B656" s="45">
        <v>8613</v>
      </c>
      <c r="C656" s="195" t="s">
        <v>1045</v>
      </c>
      <c r="D656" s="40" t="str">
        <f>_xll.BDP(C656,$D$10)</f>
        <v>USD</v>
      </c>
      <c r="E656" s="17" t="s">
        <v>1118</v>
      </c>
      <c r="F656" s="18">
        <f>_xll.BDP(C656,$F$10)</f>
        <v>28.1</v>
      </c>
      <c r="G656" s="18">
        <f>_xll.BDP(C656,$G$10)</f>
        <v>28.36</v>
      </c>
      <c r="H656" s="33">
        <f t="shared" si="302"/>
        <v>0.25999999999999801</v>
      </c>
      <c r="I656" s="22">
        <f t="shared" si="303"/>
        <v>0.92526690391458355</v>
      </c>
      <c r="J656" s="26">
        <v>0</v>
      </c>
      <c r="K656" s="48" t="str">
        <f>CONCATENATE(D804,D656, " Curncy")</f>
        <v>EURUSD Curncy</v>
      </c>
      <c r="L656" s="17">
        <f>IF(D656 = D804,1,_xll.BDP(K656,$L$10))</f>
        <v>1</v>
      </c>
      <c r="M656" s="19">
        <f>IF(D656 = D804,1,_xll.BDP(K656,$M$10)*L656)</f>
        <v>1.236</v>
      </c>
      <c r="N656" s="264">
        <f t="shared" si="304"/>
        <v>0</v>
      </c>
      <c r="O656" s="50">
        <f>N656 / AA740</f>
        <v>0</v>
      </c>
      <c r="P656" s="273">
        <f>N656 / AA804</f>
        <v>0</v>
      </c>
      <c r="Q656" s="7">
        <f t="shared" si="305"/>
        <v>0</v>
      </c>
      <c r="R656" s="51">
        <f>Q656 / AA740*100</f>
        <v>0</v>
      </c>
      <c r="S656" s="51">
        <f>Q656 / AA804*100</f>
        <v>0</v>
      </c>
      <c r="T656" s="286">
        <f t="shared" si="306"/>
        <v>0</v>
      </c>
      <c r="U656" s="125">
        <f t="shared" si="307"/>
        <v>0</v>
      </c>
      <c r="V656" s="30">
        <f t="shared" si="308"/>
        <v>1</v>
      </c>
      <c r="W656" s="40">
        <v>0</v>
      </c>
      <c r="X656" s="40">
        <v>1</v>
      </c>
      <c r="Y656" s="119">
        <f t="shared" si="309"/>
        <v>0</v>
      </c>
      <c r="Z656" s="119">
        <f t="shared" si="310"/>
        <v>0</v>
      </c>
      <c r="AA656" s="168"/>
      <c r="AB656" s="154">
        <f>_xll.BDH(C656,$AB$10,$D$1,$D$1)</f>
        <v>27.82</v>
      </c>
      <c r="AC656" s="148">
        <f t="shared" si="311"/>
        <v>0.28000000000000114</v>
      </c>
      <c r="AD656" s="143">
        <f t="shared" si="312"/>
        <v>1.0064701653486741</v>
      </c>
      <c r="AE656" s="136">
        <v>0</v>
      </c>
      <c r="AF656" s="138">
        <f>IF(D656 = D804,1,_xll.BDP(K656,$AF$10)*L656)</f>
        <v>1.2302999999999999</v>
      </c>
      <c r="AG656" s="160">
        <f>AC656*AE656*V656/AF656 / AI740</f>
        <v>0</v>
      </c>
      <c r="AH656" s="160">
        <f>AC656*AE656*V656/AF656 / AI804</f>
        <v>0</v>
      </c>
      <c r="AI656" s="171"/>
      <c r="AJ656" s="162"/>
      <c r="AK656" s="144"/>
    </row>
    <row r="657" spans="2:37" s="40" customFormat="1" x14ac:dyDescent="0.2">
      <c r="B657" s="45">
        <v>23981</v>
      </c>
      <c r="C657" s="195" t="s">
        <v>52</v>
      </c>
      <c r="D657" s="40" t="str">
        <f>_xll.BDP(C657,$D$10)</f>
        <v>USD</v>
      </c>
      <c r="E657" s="17" t="s">
        <v>373</v>
      </c>
      <c r="F657" s="18">
        <f>_xll.BDP(C657,$F$10)</f>
        <v>81.099999999999994</v>
      </c>
      <c r="G657" s="18">
        <f>_xll.BDP(C657,$G$10)</f>
        <v>80.09</v>
      </c>
      <c r="H657" s="33">
        <f t="shared" si="302"/>
        <v>-1.0099999999999909</v>
      </c>
      <c r="I657" s="22">
        <f t="shared" si="303"/>
        <v>-1.2453760789149086</v>
      </c>
      <c r="J657" s="26">
        <v>-5500</v>
      </c>
      <c r="K657" s="48" t="str">
        <f>CONCATENATE(D804,D657, " Curncy")</f>
        <v>EURUSD Curncy</v>
      </c>
      <c r="L657" s="17">
        <f>IF(D657 = D804,1,_xll.BDP(K657,$L$10))</f>
        <v>1</v>
      </c>
      <c r="M657" s="19">
        <f>IF(D657 = D804,1,_xll.BDP(K657,$M$10)*L657)</f>
        <v>1.236</v>
      </c>
      <c r="N657" s="264">
        <f t="shared" si="304"/>
        <v>4494.3365695792472</v>
      </c>
      <c r="O657" s="50">
        <f>N657 / AA740</f>
        <v>2.9022997163516314E-5</v>
      </c>
      <c r="P657" s="273">
        <f>N657 / AA804</f>
        <v>2.6709266389975137E-5</v>
      </c>
      <c r="Q657" s="7">
        <f t="shared" si="305"/>
        <v>-356387.54045307444</v>
      </c>
      <c r="R657" s="51">
        <f>Q657 / AA740*100</f>
        <v>-0.23014374681445968</v>
      </c>
      <c r="S657" s="51">
        <f>Q657 / AA804*100</f>
        <v>-0.2117965490270424</v>
      </c>
      <c r="T657" s="286">
        <f t="shared" si="306"/>
        <v>-0.23014374681445968</v>
      </c>
      <c r="U657" s="125">
        <f t="shared" si="307"/>
        <v>0</v>
      </c>
      <c r="V657" s="30">
        <f t="shared" si="308"/>
        <v>1</v>
      </c>
      <c r="W657" s="40">
        <v>0</v>
      </c>
      <c r="X657" s="40">
        <v>1</v>
      </c>
      <c r="Y657" s="119">
        <f t="shared" si="309"/>
        <v>2.9022997163516314E-5</v>
      </c>
      <c r="Z657" s="119">
        <f t="shared" si="310"/>
        <v>0</v>
      </c>
      <c r="AA657" s="168"/>
      <c r="AB657" s="154">
        <f>_xll.BDH(C657,$AB$10,$D$1,$D$1)</f>
        <v>80.75</v>
      </c>
      <c r="AC657" s="148">
        <f t="shared" si="311"/>
        <v>0.34999999999999432</v>
      </c>
      <c r="AD657" s="143">
        <f t="shared" si="312"/>
        <v>0.43343653250773295</v>
      </c>
      <c r="AE657" s="136">
        <v>-5500</v>
      </c>
      <c r="AF657" s="138">
        <f>IF(D657 = D804,1,_xll.BDP(K657,$AF$10)*L657)</f>
        <v>1.2302999999999999</v>
      </c>
      <c r="AG657" s="160">
        <f>AC657*AE657*V657/AF657 / AI740</f>
        <v>-1.012882581931674E-5</v>
      </c>
      <c r="AH657" s="160">
        <f>AC657*AE657*V657/AF657 / AI804</f>
        <v>-9.3182148302920424E-6</v>
      </c>
      <c r="AI657" s="171"/>
      <c r="AJ657" s="162"/>
      <c r="AK657" s="144"/>
    </row>
    <row r="658" spans="2:37" s="40" customFormat="1" ht="12" customHeight="1" x14ac:dyDescent="0.2">
      <c r="B658" s="45">
        <v>19592</v>
      </c>
      <c r="C658" s="195" t="s">
        <v>1046</v>
      </c>
      <c r="D658" s="40" t="str">
        <f>_xll.BDP(C658,$D$10)</f>
        <v>USD</v>
      </c>
      <c r="E658" s="17" t="s">
        <v>1119</v>
      </c>
      <c r="F658" s="18">
        <f>_xll.BDP(C658,$F$10)</f>
        <v>106.6</v>
      </c>
      <c r="G658" s="18">
        <f>_xll.BDP(C658,$G$10)</f>
        <v>106.49</v>
      </c>
      <c r="H658" s="33">
        <f t="shared" si="302"/>
        <v>-0.10999999999999943</v>
      </c>
      <c r="I658" s="22">
        <f t="shared" si="303"/>
        <v>-0.10318949343339535</v>
      </c>
      <c r="J658" s="26">
        <v>0</v>
      </c>
      <c r="K658" s="48" t="str">
        <f>CONCATENATE(D804,D658, " Curncy")</f>
        <v>EURUSD Curncy</v>
      </c>
      <c r="L658" s="17">
        <f>IF(D658 = D804,1,_xll.BDP(K658,$L$10))</f>
        <v>1</v>
      </c>
      <c r="M658" s="19">
        <f>IF(D658 = D804,1,_xll.BDP(K658,$M$10)*L658)</f>
        <v>1.236</v>
      </c>
      <c r="N658" s="264">
        <f t="shared" si="304"/>
        <v>0</v>
      </c>
      <c r="O658" s="50">
        <f>N658 / AA740</f>
        <v>0</v>
      </c>
      <c r="P658" s="273">
        <f>N658 / AA804</f>
        <v>0</v>
      </c>
      <c r="Q658" s="7">
        <f t="shared" si="305"/>
        <v>0</v>
      </c>
      <c r="R658" s="51">
        <f>Q658 / AA740*100</f>
        <v>0</v>
      </c>
      <c r="S658" s="51">
        <f>Q658 / AA804*100</f>
        <v>0</v>
      </c>
      <c r="T658" s="286">
        <f t="shared" si="306"/>
        <v>0</v>
      </c>
      <c r="U658" s="125">
        <f t="shared" si="307"/>
        <v>0</v>
      </c>
      <c r="V658" s="30">
        <f t="shared" si="308"/>
        <v>1</v>
      </c>
      <c r="W658" s="40">
        <v>0</v>
      </c>
      <c r="X658" s="40">
        <v>1</v>
      </c>
      <c r="Y658" s="119">
        <f t="shared" si="309"/>
        <v>0</v>
      </c>
      <c r="Z658" s="119">
        <f t="shared" si="310"/>
        <v>0</v>
      </c>
      <c r="AA658" s="168"/>
      <c r="AB658" s="154">
        <f>_xll.BDH(C658,$AB$10,$D$1,$D$1)</f>
        <v>109.37</v>
      </c>
      <c r="AC658" s="148">
        <f t="shared" si="311"/>
        <v>-2.7700000000000102</v>
      </c>
      <c r="AD658" s="143">
        <f t="shared" si="312"/>
        <v>-2.5326872085581145</v>
      </c>
      <c r="AE658" s="136">
        <v>0</v>
      </c>
      <c r="AF658" s="138">
        <f>IF(D658 = D804,1,_xll.BDP(K658,$AF$10)*L658)</f>
        <v>1.2302999999999999</v>
      </c>
      <c r="AG658" s="160">
        <f>AC658*AE658*V658/AF658 / AI740</f>
        <v>0</v>
      </c>
      <c r="AH658" s="160">
        <f>AC658*AE658*V658/AF658 / AI804</f>
        <v>0</v>
      </c>
      <c r="AI658" s="171"/>
      <c r="AJ658" s="162"/>
      <c r="AK658" s="144"/>
    </row>
    <row r="659" spans="2:37" s="40" customFormat="1" ht="12" customHeight="1" x14ac:dyDescent="0.2">
      <c r="B659" s="45">
        <v>3205</v>
      </c>
      <c r="C659" s="195" t="s">
        <v>1047</v>
      </c>
      <c r="D659" s="40" t="str">
        <f>_xll.BDP(C659,$D$10)</f>
        <v>USD</v>
      </c>
      <c r="E659" s="17" t="s">
        <v>1120</v>
      </c>
      <c r="F659" s="18">
        <f>_xll.BDP(C659,$F$10)</f>
        <v>41.03</v>
      </c>
      <c r="G659" s="18">
        <f>_xll.BDP(C659,$G$10)</f>
        <v>40.85</v>
      </c>
      <c r="H659" s="33">
        <f t="shared" si="302"/>
        <v>-0.17999999999999972</v>
      </c>
      <c r="I659" s="22">
        <f t="shared" si="303"/>
        <v>-0.43870338776504925</v>
      </c>
      <c r="J659" s="26">
        <v>0</v>
      </c>
      <c r="K659" s="48" t="str">
        <f>CONCATENATE(D804,D659, " Curncy")</f>
        <v>EURUSD Curncy</v>
      </c>
      <c r="L659" s="17">
        <f>IF(D659 = D804,1,_xll.BDP(K659,$L$10))</f>
        <v>1</v>
      </c>
      <c r="M659" s="19">
        <f>IF(D659 = D804,1,_xll.BDP(K659,$M$10)*L659)</f>
        <v>1.236</v>
      </c>
      <c r="N659" s="264">
        <f t="shared" si="304"/>
        <v>0</v>
      </c>
      <c r="O659" s="50">
        <f>N659 / AA740</f>
        <v>0</v>
      </c>
      <c r="P659" s="273">
        <f>N659 / AA804</f>
        <v>0</v>
      </c>
      <c r="Q659" s="7">
        <f t="shared" si="305"/>
        <v>0</v>
      </c>
      <c r="R659" s="51">
        <f>Q659 / AA740*100</f>
        <v>0</v>
      </c>
      <c r="S659" s="51">
        <f>Q659 / AA804*100</f>
        <v>0</v>
      </c>
      <c r="T659" s="286">
        <f t="shared" si="306"/>
        <v>0</v>
      </c>
      <c r="U659" s="125">
        <f t="shared" si="307"/>
        <v>0</v>
      </c>
      <c r="V659" s="30">
        <f t="shared" si="308"/>
        <v>1</v>
      </c>
      <c r="W659" s="40">
        <v>0</v>
      </c>
      <c r="X659" s="40">
        <v>1</v>
      </c>
      <c r="Y659" s="119">
        <f t="shared" si="309"/>
        <v>0</v>
      </c>
      <c r="Z659" s="119">
        <f t="shared" si="310"/>
        <v>0</v>
      </c>
      <c r="AA659" s="168"/>
      <c r="AB659" s="154">
        <f>_xll.BDH(C659,$AB$10,$D$1,$D$1)</f>
        <v>41.45</v>
      </c>
      <c r="AC659" s="148">
        <f t="shared" si="311"/>
        <v>-0.42000000000000171</v>
      </c>
      <c r="AD659" s="143">
        <f t="shared" si="312"/>
        <v>-1.0132689987937313</v>
      </c>
      <c r="AE659" s="136">
        <v>0</v>
      </c>
      <c r="AF659" s="138">
        <f>IF(D659 = D804,1,_xll.BDP(K659,$AF$10)*L659)</f>
        <v>1.2302999999999999</v>
      </c>
      <c r="AG659" s="160">
        <f>AC659*AE659*V659/AF659 / AI740</f>
        <v>0</v>
      </c>
      <c r="AH659" s="160">
        <f>AC659*AE659*V659/AF659 / AI804</f>
        <v>0</v>
      </c>
      <c r="AI659" s="171"/>
      <c r="AJ659" s="162"/>
      <c r="AK659" s="144"/>
    </row>
    <row r="660" spans="2:37" s="40" customFormat="1" ht="12" customHeight="1" x14ac:dyDescent="0.2">
      <c r="B660" s="45">
        <v>2230</v>
      </c>
      <c r="C660" s="195" t="s">
        <v>1048</v>
      </c>
      <c r="D660" s="40" t="str">
        <f>_xll.BDP(C660,$D$10)</f>
        <v>USD</v>
      </c>
      <c r="E660" s="17" t="s">
        <v>1121</v>
      </c>
      <c r="F660" s="18">
        <f>_xll.BDP(C660,$F$10)</f>
        <v>58.92</v>
      </c>
      <c r="G660" s="18">
        <f>_xll.BDP(C660,$G$10)</f>
        <v>55.5411</v>
      </c>
      <c r="H660" s="33">
        <f t="shared" si="302"/>
        <v>-3.3789000000000016</v>
      </c>
      <c r="I660" s="22">
        <f t="shared" si="303"/>
        <v>-5.7347250509164995</v>
      </c>
      <c r="J660" s="26">
        <v>0</v>
      </c>
      <c r="K660" s="48" t="str">
        <f>CONCATENATE(D804,D660, " Curncy")</f>
        <v>EURUSD Curncy</v>
      </c>
      <c r="L660" s="17">
        <f>IF(D660 = D804,1,_xll.BDP(K660,$L$10))</f>
        <v>1</v>
      </c>
      <c r="M660" s="19">
        <f>IF(D660 = D804,1,_xll.BDP(K660,$M$10)*L660)</f>
        <v>1.236</v>
      </c>
      <c r="N660" s="264">
        <f t="shared" si="304"/>
        <v>0</v>
      </c>
      <c r="O660" s="50">
        <f>N660 / AA740</f>
        <v>0</v>
      </c>
      <c r="P660" s="273">
        <f>N660 / AA804</f>
        <v>0</v>
      </c>
      <c r="Q660" s="7">
        <f t="shared" si="305"/>
        <v>0</v>
      </c>
      <c r="R660" s="51">
        <f>Q660 / AA740*100</f>
        <v>0</v>
      </c>
      <c r="S660" s="51">
        <f>Q660 / AA804*100</f>
        <v>0</v>
      </c>
      <c r="T660" s="286">
        <f t="shared" si="306"/>
        <v>0</v>
      </c>
      <c r="U660" s="125">
        <f t="shared" si="307"/>
        <v>0</v>
      </c>
      <c r="V660" s="30">
        <f t="shared" si="308"/>
        <v>1</v>
      </c>
      <c r="W660" s="40">
        <v>0</v>
      </c>
      <c r="X660" s="40">
        <v>1</v>
      </c>
      <c r="Y660" s="119">
        <f t="shared" si="309"/>
        <v>0</v>
      </c>
      <c r="Z660" s="119">
        <f t="shared" si="310"/>
        <v>0</v>
      </c>
      <c r="AA660" s="168"/>
      <c r="AB660" s="154">
        <f>_xll.BDH(C660,$AB$10,$D$1,$D$1)</f>
        <v>55.22</v>
      </c>
      <c r="AC660" s="148">
        <f t="shared" si="311"/>
        <v>3.7000000000000028</v>
      </c>
      <c r="AD660" s="143">
        <f t="shared" si="312"/>
        <v>6.7004708438971434</v>
      </c>
      <c r="AE660" s="136">
        <v>0</v>
      </c>
      <c r="AF660" s="138">
        <f>IF(D660 = D804,1,_xll.BDP(K660,$AF$10)*L660)</f>
        <v>1.2302999999999999</v>
      </c>
      <c r="AG660" s="160">
        <f>AC660*AE660*V660/AF660 / AI740</f>
        <v>0</v>
      </c>
      <c r="AH660" s="160">
        <f>AC660*AE660*V660/AF660 / AI804</f>
        <v>0</v>
      </c>
      <c r="AI660" s="171"/>
      <c r="AJ660" s="162"/>
      <c r="AK660" s="144"/>
    </row>
    <row r="661" spans="2:37" s="40" customFormat="1" ht="12" customHeight="1" x14ac:dyDescent="0.2">
      <c r="B661" s="45">
        <v>26271</v>
      </c>
      <c r="C661" s="195" t="s">
        <v>1049</v>
      </c>
      <c r="D661" s="40" t="str">
        <f>_xll.BDP(C661,$D$10)</f>
        <v>USD</v>
      </c>
      <c r="E661" s="17" t="s">
        <v>1122</v>
      </c>
      <c r="F661" s="18">
        <f>_xll.BDP(C661,$F$10)</f>
        <v>65.510000000000005</v>
      </c>
      <c r="G661" s="18">
        <f>_xll.BDP(C661,$G$10)</f>
        <v>65.77</v>
      </c>
      <c r="H661" s="33">
        <f t="shared" si="302"/>
        <v>0.25999999999999091</v>
      </c>
      <c r="I661" s="22">
        <f t="shared" si="303"/>
        <v>0.39688597160737427</v>
      </c>
      <c r="J661" s="26">
        <v>0</v>
      </c>
      <c r="K661" s="48" t="str">
        <f>CONCATENATE(D804,D661, " Curncy")</f>
        <v>EURUSD Curncy</v>
      </c>
      <c r="L661" s="17">
        <f>IF(D661 = D804,1,_xll.BDP(K661,$L$10))</f>
        <v>1</v>
      </c>
      <c r="M661" s="19">
        <f>IF(D661 = D804,1,_xll.BDP(K661,$M$10)*L661)</f>
        <v>1.236</v>
      </c>
      <c r="N661" s="264">
        <f t="shared" si="304"/>
        <v>0</v>
      </c>
      <c r="O661" s="50">
        <f>N661 / AA740</f>
        <v>0</v>
      </c>
      <c r="P661" s="273">
        <f>N661 / AA804</f>
        <v>0</v>
      </c>
      <c r="Q661" s="7">
        <f t="shared" si="305"/>
        <v>0</v>
      </c>
      <c r="R661" s="51">
        <f>Q661 / AA740*100</f>
        <v>0</v>
      </c>
      <c r="S661" s="51">
        <f>Q661 / AA804*100</f>
        <v>0</v>
      </c>
      <c r="T661" s="286">
        <f t="shared" si="306"/>
        <v>0</v>
      </c>
      <c r="U661" s="125">
        <f t="shared" si="307"/>
        <v>0</v>
      </c>
      <c r="V661" s="30">
        <f t="shared" si="308"/>
        <v>1</v>
      </c>
      <c r="W661" s="40">
        <v>0</v>
      </c>
      <c r="X661" s="40">
        <v>1</v>
      </c>
      <c r="Y661" s="119">
        <f t="shared" si="309"/>
        <v>0</v>
      </c>
      <c r="Z661" s="119">
        <f t="shared" si="310"/>
        <v>0</v>
      </c>
      <c r="AA661" s="168"/>
      <c r="AB661" s="154">
        <f>_xll.BDH(C661,$AB$10,$D$1,$D$1)</f>
        <v>67.180000000000007</v>
      </c>
      <c r="AC661" s="148">
        <f t="shared" si="311"/>
        <v>-1.6700000000000017</v>
      </c>
      <c r="AD661" s="143">
        <f t="shared" si="312"/>
        <v>-2.485858886573387</v>
      </c>
      <c r="AE661" s="136">
        <v>0</v>
      </c>
      <c r="AF661" s="138">
        <f>IF(D661 = D804,1,_xll.BDP(K661,$AF$10)*L661)</f>
        <v>1.2302999999999999</v>
      </c>
      <c r="AG661" s="160">
        <f>AC661*AE661*V661/AF661 / AI740</f>
        <v>0</v>
      </c>
      <c r="AH661" s="160">
        <f>AC661*AE661*V661/AF661 / AI804</f>
        <v>0</v>
      </c>
      <c r="AI661" s="171"/>
      <c r="AJ661" s="162"/>
      <c r="AK661" s="144"/>
    </row>
    <row r="662" spans="2:37" s="40" customFormat="1" x14ac:dyDescent="0.2">
      <c r="B662" s="45">
        <v>3300</v>
      </c>
      <c r="C662" s="195" t="s">
        <v>51</v>
      </c>
      <c r="D662" s="40" t="str">
        <f>_xll.BDP(C662,$D$10)</f>
        <v>USD</v>
      </c>
      <c r="E662" s="17" t="s">
        <v>340</v>
      </c>
      <c r="F662" s="18">
        <f>_xll.BDP(C662,$F$10)</f>
        <v>117.53</v>
      </c>
      <c r="G662" s="18">
        <f>_xll.BDP(C662,$G$10)</f>
        <v>117.76</v>
      </c>
      <c r="H662" s="33">
        <f t="shared" si="302"/>
        <v>0.23000000000000398</v>
      </c>
      <c r="I662" s="22">
        <f t="shared" si="303"/>
        <v>0.19569471624266482</v>
      </c>
      <c r="J662" s="26">
        <v>27700</v>
      </c>
      <c r="K662" s="48" t="str">
        <f>CONCATENATE(D804,D662, " Curncy")</f>
        <v>EURUSD Curncy</v>
      </c>
      <c r="L662" s="17">
        <f>IF(D662 = D804,1,_xll.BDP(K662,$L$10))</f>
        <v>1</v>
      </c>
      <c r="M662" s="19">
        <f>IF(D662 = D804,1,_xll.BDP(K662,$M$10)*L662)</f>
        <v>1.236</v>
      </c>
      <c r="N662" s="264">
        <f t="shared" si="304"/>
        <v>5154.5307443366582</v>
      </c>
      <c r="O662" s="50">
        <f>N662 / AA740</f>
        <v>3.3286321319310046E-5</v>
      </c>
      <c r="P662" s="273">
        <f>N662 / AA804</f>
        <v>3.063271578227472E-5</v>
      </c>
      <c r="Q662" s="7">
        <f t="shared" si="305"/>
        <v>2639119.7411003239</v>
      </c>
      <c r="R662" s="51">
        <f>Q662 / AA740*100</f>
        <v>1.7042596515486452</v>
      </c>
      <c r="S662" s="51">
        <f>Q662 / AA804*100</f>
        <v>1.5683950480524387</v>
      </c>
      <c r="T662" s="286">
        <f t="shared" si="306"/>
        <v>0</v>
      </c>
      <c r="U662" s="125">
        <f t="shared" si="307"/>
        <v>1.7042596515486452</v>
      </c>
      <c r="V662" s="30">
        <f t="shared" si="308"/>
        <v>1</v>
      </c>
      <c r="W662" s="40">
        <v>0</v>
      </c>
      <c r="X662" s="40">
        <v>1</v>
      </c>
      <c r="Y662" s="119">
        <f t="shared" si="309"/>
        <v>0</v>
      </c>
      <c r="Z662" s="119">
        <f t="shared" si="310"/>
        <v>3.3286321319310046E-5</v>
      </c>
      <c r="AA662" s="168"/>
      <c r="AB662" s="154">
        <f>_xll.BDH(C662,$AB$10,$D$1,$D$1)</f>
        <v>123.02</v>
      </c>
      <c r="AC662" s="148">
        <f t="shared" si="311"/>
        <v>-5.4899999999999949</v>
      </c>
      <c r="AD662" s="143">
        <f t="shared" si="312"/>
        <v>-4.4626889936595635</v>
      </c>
      <c r="AE662" s="136">
        <v>27700</v>
      </c>
      <c r="AF662" s="138">
        <f>IF(D662 = D804,1,_xll.BDP(K662,$AF$10)*L662)</f>
        <v>1.2302999999999999</v>
      </c>
      <c r="AG662" s="160">
        <f>AC662*AE662*V662/AF662 / AI740</f>
        <v>-8.0016671627063812E-4</v>
      </c>
      <c r="AH662" s="160">
        <f>AC662*AE662*V662/AF662 / AI804</f>
        <v>-7.3612929033092128E-4</v>
      </c>
      <c r="AI662" s="171"/>
      <c r="AJ662" s="162"/>
      <c r="AK662" s="144"/>
    </row>
    <row r="663" spans="2:37" s="40" customFormat="1" ht="12" customHeight="1" x14ac:dyDescent="0.2">
      <c r="B663" s="45">
        <v>2200</v>
      </c>
      <c r="C663" s="195" t="s">
        <v>1050</v>
      </c>
      <c r="D663" s="40" t="str">
        <f>_xll.BDP(C663,$D$10)</f>
        <v>USD</v>
      </c>
      <c r="E663" s="17" t="s">
        <v>1123</v>
      </c>
      <c r="F663" s="18">
        <f>_xll.BDP(C663,$F$10)</f>
        <v>54.64</v>
      </c>
      <c r="G663" s="18">
        <f>_xll.BDP(C663,$G$10)</f>
        <v>53.72</v>
      </c>
      <c r="H663" s="33">
        <f t="shared" si="302"/>
        <v>-0.92000000000000171</v>
      </c>
      <c r="I663" s="22">
        <f t="shared" si="303"/>
        <v>-1.6837481698389489</v>
      </c>
      <c r="J663" s="26">
        <v>0</v>
      </c>
      <c r="K663" s="48" t="str">
        <f>CONCATENATE(D804,D663, " Curncy")</f>
        <v>EURUSD Curncy</v>
      </c>
      <c r="L663" s="17">
        <f>IF(D663 = D804,1,_xll.BDP(K663,$L$10))</f>
        <v>1</v>
      </c>
      <c r="M663" s="19">
        <f>IF(D663 = D804,1,_xll.BDP(K663,$M$10)*L663)</f>
        <v>1.236</v>
      </c>
      <c r="N663" s="264">
        <f t="shared" si="304"/>
        <v>0</v>
      </c>
      <c r="O663" s="50">
        <f>N663 / AA740</f>
        <v>0</v>
      </c>
      <c r="P663" s="273">
        <f>N663 / AA804</f>
        <v>0</v>
      </c>
      <c r="Q663" s="7">
        <f t="shared" si="305"/>
        <v>0</v>
      </c>
      <c r="R663" s="51">
        <f>Q663 / AA740*100</f>
        <v>0</v>
      </c>
      <c r="S663" s="51">
        <f>Q663 / AA804*100</f>
        <v>0</v>
      </c>
      <c r="T663" s="286">
        <f t="shared" si="306"/>
        <v>0</v>
      </c>
      <c r="U663" s="125">
        <f t="shared" si="307"/>
        <v>0</v>
      </c>
      <c r="V663" s="30">
        <f t="shared" si="308"/>
        <v>1</v>
      </c>
      <c r="W663" s="40">
        <v>0</v>
      </c>
      <c r="X663" s="40">
        <v>1</v>
      </c>
      <c r="Y663" s="119">
        <f t="shared" si="309"/>
        <v>0</v>
      </c>
      <c r="Z663" s="119">
        <f t="shared" si="310"/>
        <v>0</v>
      </c>
      <c r="AA663" s="168"/>
      <c r="AB663" s="154">
        <f>_xll.BDH(C663,$AB$10,$D$1,$D$1)</f>
        <v>56.96</v>
      </c>
      <c r="AC663" s="148">
        <f t="shared" si="311"/>
        <v>-2.3200000000000003</v>
      </c>
      <c r="AD663" s="143">
        <f t="shared" si="312"/>
        <v>-4.0730337078651688</v>
      </c>
      <c r="AE663" s="136">
        <v>0</v>
      </c>
      <c r="AF663" s="138">
        <f>IF(D663 = D804,1,_xll.BDP(K663,$AF$10)*L663)</f>
        <v>1.2302999999999999</v>
      </c>
      <c r="AG663" s="160">
        <f>AC663*AE663*V663/AF663 / AI740</f>
        <v>0</v>
      </c>
      <c r="AH663" s="160">
        <f>AC663*AE663*V663/AF663 / AI804</f>
        <v>0</v>
      </c>
      <c r="AI663" s="171"/>
      <c r="AJ663" s="162"/>
      <c r="AK663" s="144"/>
    </row>
    <row r="664" spans="2:37" s="40" customFormat="1" x14ac:dyDescent="0.2">
      <c r="B664" s="45">
        <v>18529</v>
      </c>
      <c r="C664" s="195" t="s">
        <v>50</v>
      </c>
      <c r="D664" s="40" t="str">
        <f>_xll.BDP(C664,$D$10)</f>
        <v>USD</v>
      </c>
      <c r="E664" s="17" t="s">
        <v>339</v>
      </c>
      <c r="F664" s="18">
        <f>_xll.BDP(C664,$F$10)</f>
        <v>32.380000000000003</v>
      </c>
      <c r="G664" s="18">
        <f>_xll.BDP(C664,$G$10)</f>
        <v>32.39</v>
      </c>
      <c r="H664" s="33">
        <f t="shared" si="302"/>
        <v>9.9999999999980105E-3</v>
      </c>
      <c r="I664" s="22">
        <f t="shared" si="303"/>
        <v>3.0883261272384218E-2</v>
      </c>
      <c r="J664" s="26">
        <v>-271000</v>
      </c>
      <c r="K664" s="48" t="str">
        <f>CONCATENATE(D804,D664, " Curncy")</f>
        <v>EURUSD Curncy</v>
      </c>
      <c r="L664" s="17">
        <f>IF(D664 = D804,1,_xll.BDP(K664,$L$10))</f>
        <v>1</v>
      </c>
      <c r="M664" s="19">
        <f>IF(D664 = D804,1,_xll.BDP(K664,$M$10)*L664)</f>
        <v>1.236</v>
      </c>
      <c r="N664" s="264">
        <f t="shared" si="304"/>
        <v>-2192.5566343037708</v>
      </c>
      <c r="O664" s="50">
        <f>N664 / AA740</f>
        <v>-1.4158833899750544E-5</v>
      </c>
      <c r="P664" s="273">
        <f>N664 / AA804</f>
        <v>-1.3030083153342731E-5</v>
      </c>
      <c r="Q664" s="7">
        <f t="shared" si="305"/>
        <v>-7101690.9385113269</v>
      </c>
      <c r="R664" s="51">
        <f>Q664 / AA740*100</f>
        <v>-4.5860463001301133</v>
      </c>
      <c r="S664" s="51">
        <f>Q664 / AA804*100</f>
        <v>-4.2204439333685508</v>
      </c>
      <c r="T664" s="286">
        <f t="shared" si="306"/>
        <v>-4.5860463001301133</v>
      </c>
      <c r="U664" s="125">
        <f t="shared" si="307"/>
        <v>0</v>
      </c>
      <c r="V664" s="30">
        <f t="shared" si="308"/>
        <v>1</v>
      </c>
      <c r="W664" s="40">
        <v>0</v>
      </c>
      <c r="X664" s="40">
        <v>1</v>
      </c>
      <c r="Y664" s="119">
        <f t="shared" si="309"/>
        <v>0</v>
      </c>
      <c r="Z664" s="119">
        <f t="shared" si="310"/>
        <v>0</v>
      </c>
      <c r="AA664" s="168"/>
      <c r="AB664" s="154">
        <f>_xll.BDH(C664,$AB$10,$D$1,$D$1)</f>
        <v>38.17</v>
      </c>
      <c r="AC664" s="148">
        <f t="shared" si="311"/>
        <v>-5.7899999999999991</v>
      </c>
      <c r="AD664" s="143">
        <f t="shared" si="312"/>
        <v>-15.168980875032744</v>
      </c>
      <c r="AE664" s="136">
        <v>-271000</v>
      </c>
      <c r="AF664" s="138">
        <f>IF(D664 = D804,1,_xll.BDP(K664,$AF$10)*L664)</f>
        <v>1.2302999999999999</v>
      </c>
      <c r="AG664" s="160">
        <f>AC664*AE664*V664/AF664 / AI740</f>
        <v>8.2561243141984226E-3</v>
      </c>
      <c r="AH664" s="160">
        <f>AC664*AE664*V664/AF664 / AI804</f>
        <v>7.5953858223704812E-3</v>
      </c>
      <c r="AI664" s="171"/>
      <c r="AJ664" s="162"/>
      <c r="AK664" s="144"/>
    </row>
    <row r="665" spans="2:37" s="40" customFormat="1" x14ac:dyDescent="0.2">
      <c r="B665" s="45">
        <v>19538</v>
      </c>
      <c r="C665" s="195" t="s">
        <v>49</v>
      </c>
      <c r="D665" s="40" t="str">
        <f>_xll.BDP(C665,$D$10)</f>
        <v>USD</v>
      </c>
      <c r="E665" s="17" t="s">
        <v>372</v>
      </c>
      <c r="F665" s="18">
        <f>_xll.BDP(C665,$F$10)</f>
        <v>306.7</v>
      </c>
      <c r="G665" s="18">
        <f>_xll.BDP(C665,$G$10)</f>
        <v>307.63</v>
      </c>
      <c r="H665" s="33">
        <f t="shared" si="302"/>
        <v>0.93000000000000682</v>
      </c>
      <c r="I665" s="22">
        <f t="shared" si="303"/>
        <v>0.30322791000978377</v>
      </c>
      <c r="J665" s="26">
        <v>-25400</v>
      </c>
      <c r="K665" s="48" t="str">
        <f>CONCATENATE(D804,D665, " Curncy")</f>
        <v>EURUSD Curncy</v>
      </c>
      <c r="L665" s="17">
        <f>IF(D665 = D804,1,_xll.BDP(K665,$L$10))</f>
        <v>1</v>
      </c>
      <c r="M665" s="19">
        <f>IF(D665 = D804,1,_xll.BDP(K665,$M$10)*L665)</f>
        <v>1.236</v>
      </c>
      <c r="N665" s="264">
        <f t="shared" si="304"/>
        <v>-19111.650485437036</v>
      </c>
      <c r="O665" s="50">
        <f>N665 / AA740</f>
        <v>-1.2341696471585844E-4</v>
      </c>
      <c r="P665" s="273">
        <f>N665 / AA804</f>
        <v>-1.1357809012853341E-4</v>
      </c>
      <c r="Q665" s="7">
        <f t="shared" si="305"/>
        <v>-6321846.2783171525</v>
      </c>
      <c r="R665" s="51">
        <f>Q665 / AA740*100</f>
        <v>-4.0824474038214253</v>
      </c>
      <c r="S665" s="51">
        <f>Q665 / AA804*100</f>
        <v>-3.7569922436817711</v>
      </c>
      <c r="T665" s="286">
        <f t="shared" si="306"/>
        <v>-4.0824474038214253</v>
      </c>
      <c r="U665" s="125">
        <f t="shared" si="307"/>
        <v>0</v>
      </c>
      <c r="V665" s="30">
        <f t="shared" si="308"/>
        <v>1</v>
      </c>
      <c r="W665" s="40">
        <v>0</v>
      </c>
      <c r="X665" s="40">
        <v>1</v>
      </c>
      <c r="Y665" s="119">
        <f t="shared" si="309"/>
        <v>0</v>
      </c>
      <c r="Z665" s="119">
        <f t="shared" si="310"/>
        <v>0</v>
      </c>
      <c r="AA665" s="168"/>
      <c r="AB665" s="154">
        <f>_xll.BDH(C665,$AB$10,$D$1,$D$1)</f>
        <v>317</v>
      </c>
      <c r="AC665" s="148">
        <f t="shared" si="311"/>
        <v>-10.300000000000011</v>
      </c>
      <c r="AD665" s="143">
        <f t="shared" si="312"/>
        <v>-3.2492113564668808</v>
      </c>
      <c r="AE665" s="136">
        <v>-25400</v>
      </c>
      <c r="AF665" s="138">
        <f>IF(D665 = D804,1,_xll.BDP(K665,$AF$10)*L665)</f>
        <v>1.2302999999999999</v>
      </c>
      <c r="AG665" s="160">
        <f>AC665*AE665*V665/AF665 / AI740</f>
        <v>1.3765732004413984E-3</v>
      </c>
      <c r="AH665" s="160">
        <f>AC665*AE665*V665/AF665 / AI804</f>
        <v>1.2664059033252191E-3</v>
      </c>
      <c r="AI665" s="171"/>
      <c r="AJ665" s="162"/>
      <c r="AK665" s="144"/>
    </row>
    <row r="666" spans="2:37" s="40" customFormat="1" ht="12" customHeight="1" x14ac:dyDescent="0.2">
      <c r="B666" s="45">
        <v>18214</v>
      </c>
      <c r="C666" s="195" t="s">
        <v>1051</v>
      </c>
      <c r="D666" s="40" t="str">
        <f>_xll.BDP(C666,$D$10)</f>
        <v>USD</v>
      </c>
      <c r="E666" s="17" t="s">
        <v>1124</v>
      </c>
      <c r="F666" s="18">
        <f>_xll.BDP(C666,$F$10)</f>
        <v>25.84</v>
      </c>
      <c r="G666" s="18">
        <f>_xll.BDP(C666,$G$10)</f>
        <v>25.77</v>
      </c>
      <c r="H666" s="33">
        <f t="shared" si="302"/>
        <v>-7.0000000000000284E-2</v>
      </c>
      <c r="I666" s="22">
        <f t="shared" si="303"/>
        <v>-0.27089783281733854</v>
      </c>
      <c r="J666" s="26">
        <v>0</v>
      </c>
      <c r="K666" s="48" t="str">
        <f>CONCATENATE(D804,D666, " Curncy")</f>
        <v>EURUSD Curncy</v>
      </c>
      <c r="L666" s="17">
        <f>IF(D666 = D804,1,_xll.BDP(K666,$L$10))</f>
        <v>1</v>
      </c>
      <c r="M666" s="19">
        <f>IF(D666 = D804,1,_xll.BDP(K666,$M$10)*L666)</f>
        <v>1.236</v>
      </c>
      <c r="N666" s="264">
        <f t="shared" si="304"/>
        <v>0</v>
      </c>
      <c r="O666" s="50">
        <f>N666 / AA740</f>
        <v>0</v>
      </c>
      <c r="P666" s="273">
        <f>N666 / AA804</f>
        <v>0</v>
      </c>
      <c r="Q666" s="7">
        <f t="shared" si="305"/>
        <v>0</v>
      </c>
      <c r="R666" s="51">
        <f>Q666 / AA740*100</f>
        <v>0</v>
      </c>
      <c r="S666" s="51">
        <f>Q666 / AA804*100</f>
        <v>0</v>
      </c>
      <c r="T666" s="286">
        <f t="shared" si="306"/>
        <v>0</v>
      </c>
      <c r="U666" s="125">
        <f t="shared" si="307"/>
        <v>0</v>
      </c>
      <c r="V666" s="30">
        <f t="shared" si="308"/>
        <v>1</v>
      </c>
      <c r="W666" s="40">
        <v>0</v>
      </c>
      <c r="X666" s="40">
        <v>1</v>
      </c>
      <c r="Y666" s="119">
        <f t="shared" si="309"/>
        <v>0</v>
      </c>
      <c r="Z666" s="119">
        <f t="shared" si="310"/>
        <v>0</v>
      </c>
      <c r="AA666" s="168"/>
      <c r="AB666" s="154">
        <f>_xll.BDH(C666,$AB$10,$D$1,$D$1)</f>
        <v>27.67</v>
      </c>
      <c r="AC666" s="148">
        <f t="shared" si="311"/>
        <v>-1.8300000000000018</v>
      </c>
      <c r="AD666" s="143">
        <f t="shared" si="312"/>
        <v>-6.613661004698236</v>
      </c>
      <c r="AE666" s="136">
        <v>0</v>
      </c>
      <c r="AF666" s="138">
        <f>IF(D666 = D804,1,_xll.BDP(K666,$AF$10)*L666)</f>
        <v>1.2302999999999999</v>
      </c>
      <c r="AG666" s="160">
        <f>AC666*AE666*V666/AF666 / AI740</f>
        <v>0</v>
      </c>
      <c r="AH666" s="160">
        <f>AC666*AE666*V666/AF666 / AI804</f>
        <v>0</v>
      </c>
      <c r="AI666" s="171"/>
      <c r="AJ666" s="162"/>
      <c r="AK666" s="144"/>
    </row>
    <row r="667" spans="2:37" s="40" customFormat="1" x14ac:dyDescent="0.2">
      <c r="B667" s="45">
        <v>25283</v>
      </c>
      <c r="C667" s="195" t="s">
        <v>48</v>
      </c>
      <c r="D667" s="40" t="str">
        <f>_xll.BDP(C667,$D$10)</f>
        <v>USD</v>
      </c>
      <c r="E667" s="17" t="s">
        <v>337</v>
      </c>
      <c r="F667" s="18">
        <f>_xll.BDP(C667,$F$10)</f>
        <v>31.82</v>
      </c>
      <c r="G667" s="331">
        <f>_xll.BDP(C667,$G$10)</f>
        <v>32.020000000000003</v>
      </c>
      <c r="H667" s="33">
        <f t="shared" si="302"/>
        <v>0.20000000000000284</v>
      </c>
      <c r="I667" s="329">
        <f t="shared" si="303"/>
        <v>0.62853551225645143</v>
      </c>
      <c r="J667" s="26">
        <v>-110600</v>
      </c>
      <c r="K667" s="48" t="str">
        <f>CONCATENATE(D804,D667, " Curncy")</f>
        <v>EURUSD Curncy</v>
      </c>
      <c r="L667" s="17">
        <f>IF(D667 = D804,1,_xll.BDP(K667,$L$10))</f>
        <v>1</v>
      </c>
      <c r="M667" s="330">
        <f>IF(D667 = D804,1,_xll.BDP(K667,$M$10)*L667)</f>
        <v>1.236</v>
      </c>
      <c r="N667" s="264">
        <f t="shared" si="304"/>
        <v>-17896.440129450093</v>
      </c>
      <c r="O667" s="50">
        <f>N667 / AA740</f>
        <v>-1.1556952245850509E-4</v>
      </c>
      <c r="P667" s="273">
        <f>N667 / AA804</f>
        <v>-1.0635625068339582E-4</v>
      </c>
      <c r="Q667" s="333">
        <f t="shared" si="305"/>
        <v>-2865220.0647249194</v>
      </c>
      <c r="R667" s="51">
        <f>Q667 / AA740*100</f>
        <v>-1.8502680545606405</v>
      </c>
      <c r="S667" s="51">
        <f>Q667 / AA804*100</f>
        <v>-1.702763573441143</v>
      </c>
      <c r="T667" s="286">
        <f t="shared" si="306"/>
        <v>-1.8502680545606405</v>
      </c>
      <c r="U667" s="125">
        <f t="shared" si="307"/>
        <v>0</v>
      </c>
      <c r="V667" s="30">
        <f t="shared" si="308"/>
        <v>1</v>
      </c>
      <c r="W667" s="40">
        <v>0</v>
      </c>
      <c r="X667" s="40">
        <v>1</v>
      </c>
      <c r="Y667" s="119">
        <f t="shared" si="309"/>
        <v>0</v>
      </c>
      <c r="Z667" s="119">
        <f t="shared" si="310"/>
        <v>0</v>
      </c>
      <c r="AA667" s="168"/>
      <c r="AB667" s="154">
        <f>_xll.BDH(C667,$AB$10,$D$1,$D$1)</f>
        <v>32.79</v>
      </c>
      <c r="AC667" s="148">
        <f t="shared" si="311"/>
        <v>-0.96999999999999886</v>
      </c>
      <c r="AD667" s="143">
        <f t="shared" si="312"/>
        <v>-2.9582189691979228</v>
      </c>
      <c r="AE667" s="136">
        <v>-110600</v>
      </c>
      <c r="AF667" s="138">
        <f>IF(D667 = D804,1,_xll.BDP(K667,$AF$10)*L667)</f>
        <v>1.2302999999999999</v>
      </c>
      <c r="AG667" s="160">
        <f>AC667*AE667*V667/AF667 / AI740</f>
        <v>5.6448867093400251E-4</v>
      </c>
      <c r="AH667" s="160">
        <f>AC667*AE667*V667/AF667 / AI804</f>
        <v>5.1931258359657446E-4</v>
      </c>
      <c r="AI667" s="171"/>
      <c r="AJ667" s="162"/>
      <c r="AK667" s="144"/>
    </row>
    <row r="668" spans="2:37" s="40" customFormat="1" x14ac:dyDescent="0.2">
      <c r="B668" s="45">
        <v>21245</v>
      </c>
      <c r="C668" s="195" t="s">
        <v>47</v>
      </c>
      <c r="D668" s="40" t="str">
        <f>_xll.BDP(C668,$D$10)</f>
        <v>USD</v>
      </c>
      <c r="E668" s="17" t="s">
        <v>371</v>
      </c>
      <c r="F668" s="18">
        <f>_xll.BDP(C668,$F$10)</f>
        <v>6.5000000000000002E-2</v>
      </c>
      <c r="G668" s="18">
        <f>_xll.BDP(C668,$G$10)</f>
        <v>6.5000000000000002E-2</v>
      </c>
      <c r="H668" s="332">
        <f t="shared" si="302"/>
        <v>0</v>
      </c>
      <c r="I668" s="22">
        <f t="shared" si="303"/>
        <v>0</v>
      </c>
      <c r="J668" s="26">
        <v>-10794</v>
      </c>
      <c r="K668" s="48" t="str">
        <f>CONCATENATE(D804,D668, " Curncy")</f>
        <v>EURUSD Curncy</v>
      </c>
      <c r="L668" s="17">
        <f>IF(D668 = D804,1,_xll.BDP(K668,$L$10))</f>
        <v>1</v>
      </c>
      <c r="M668" s="19">
        <f>IF(D668 = D804,1,_xll.BDP(K668,$M$10)*L668)</f>
        <v>1.236</v>
      </c>
      <c r="N668" s="264">
        <f t="shared" si="304"/>
        <v>0</v>
      </c>
      <c r="O668" s="50">
        <f>N668 / AA740</f>
        <v>0</v>
      </c>
      <c r="P668" s="273">
        <f>N668 / AA804</f>
        <v>0</v>
      </c>
      <c r="Q668" s="7">
        <f t="shared" si="305"/>
        <v>-567.64563106796118</v>
      </c>
      <c r="R668" s="51">
        <f>Q668 / AA740*100</f>
        <v>-3.6656750746885447E-4</v>
      </c>
      <c r="S668" s="51">
        <f>Q668 / AA804*100</f>
        <v>-3.3734452550622187E-4</v>
      </c>
      <c r="T668" s="286">
        <f t="shared" si="306"/>
        <v>-3.6656750746885447E-4</v>
      </c>
      <c r="U668" s="125">
        <f t="shared" si="307"/>
        <v>0</v>
      </c>
      <c r="V668" s="30">
        <f t="shared" si="308"/>
        <v>1</v>
      </c>
      <c r="W668" s="40">
        <v>0</v>
      </c>
      <c r="X668" s="40">
        <v>1</v>
      </c>
      <c r="Y668" s="119">
        <f t="shared" si="309"/>
        <v>0</v>
      </c>
      <c r="Z668" s="119">
        <f t="shared" si="310"/>
        <v>0</v>
      </c>
      <c r="AA668" s="168"/>
      <c r="AB668" s="154">
        <f>_xll.BDH(C668,$AB$10,$D$1,$D$1)</f>
        <v>0.04</v>
      </c>
      <c r="AC668" s="148">
        <f t="shared" si="311"/>
        <v>2.5000000000000001E-2</v>
      </c>
      <c r="AD668" s="143">
        <f t="shared" si="312"/>
        <v>62.5</v>
      </c>
      <c r="AE668" s="136">
        <v>-10794</v>
      </c>
      <c r="AF668" s="138">
        <f>IF(D668 = D804,1,_xll.BDP(K668,$AF$10)*L668)</f>
        <v>1.2302999999999999</v>
      </c>
      <c r="AG668" s="160">
        <f>AC668*AE668*V668/AF668 / AI740</f>
        <v>-1.4198772193987882E-6</v>
      </c>
      <c r="AH668" s="160">
        <f>AC668*AE668*V668/AF668 / AI804</f>
        <v>-1.3062442971191421E-6</v>
      </c>
      <c r="AI668" s="171"/>
      <c r="AJ668" s="162"/>
      <c r="AK668" s="144"/>
    </row>
    <row r="669" spans="2:37" s="40" customFormat="1" ht="12" customHeight="1" x14ac:dyDescent="0.2">
      <c r="B669" s="45">
        <v>26360</v>
      </c>
      <c r="C669" s="195" t="s">
        <v>1052</v>
      </c>
      <c r="D669" s="40" t="str">
        <f>_xll.BDP(C669,$D$10)</f>
        <v>USD</v>
      </c>
      <c r="E669" s="17" t="s">
        <v>1125</v>
      </c>
      <c r="F669" s="18">
        <f>_xll.BDP(C669,$F$10)</f>
        <v>28</v>
      </c>
      <c r="G669" s="18">
        <f>_xll.BDP(C669,$G$10)</f>
        <v>27.95</v>
      </c>
      <c r="H669" s="33">
        <f t="shared" si="302"/>
        <v>-5.0000000000000711E-2</v>
      </c>
      <c r="I669" s="22">
        <f t="shared" si="303"/>
        <v>-0.1785714285714311</v>
      </c>
      <c r="J669" s="26">
        <v>0</v>
      </c>
      <c r="K669" s="48" t="str">
        <f>CONCATENATE(D804,D669, " Curncy")</f>
        <v>EURUSD Curncy</v>
      </c>
      <c r="L669" s="17">
        <f>IF(D669 = D804,1,_xll.BDP(K669,$L$10))</f>
        <v>1</v>
      </c>
      <c r="M669" s="19">
        <f>IF(D669 = D804,1,_xll.BDP(K669,$M$10)*L669)</f>
        <v>1.236</v>
      </c>
      <c r="N669" s="264">
        <f t="shared" si="304"/>
        <v>0</v>
      </c>
      <c r="O669" s="50">
        <f>N669 / AA740</f>
        <v>0</v>
      </c>
      <c r="P669" s="273">
        <f>N669 / AA804</f>
        <v>0</v>
      </c>
      <c r="Q669" s="7">
        <f t="shared" si="305"/>
        <v>0</v>
      </c>
      <c r="R669" s="51">
        <f>Q669 / AA740*100</f>
        <v>0</v>
      </c>
      <c r="S669" s="51">
        <f>Q669 / AA804*100</f>
        <v>0</v>
      </c>
      <c r="T669" s="286">
        <f t="shared" si="306"/>
        <v>0</v>
      </c>
      <c r="U669" s="125">
        <f t="shared" si="307"/>
        <v>0</v>
      </c>
      <c r="V669" s="30">
        <f t="shared" si="308"/>
        <v>1</v>
      </c>
      <c r="W669" s="40">
        <v>0</v>
      </c>
      <c r="X669" s="40">
        <v>1</v>
      </c>
      <c r="Y669" s="119">
        <f t="shared" si="309"/>
        <v>0</v>
      </c>
      <c r="Z669" s="119">
        <f t="shared" si="310"/>
        <v>0</v>
      </c>
      <c r="AA669" s="168"/>
      <c r="AB669" s="154">
        <f>_xll.BDH(C669,$AB$10,$D$1,$D$1)</f>
        <v>31.65</v>
      </c>
      <c r="AC669" s="148">
        <f t="shared" si="311"/>
        <v>-3.6499999999999986</v>
      </c>
      <c r="AD669" s="143">
        <f t="shared" si="312"/>
        <v>-11.532385466034752</v>
      </c>
      <c r="AE669" s="136">
        <v>0</v>
      </c>
      <c r="AF669" s="138">
        <f>IF(D669 = D804,1,_xll.BDP(K669,$AF$10)*L669)</f>
        <v>1.2302999999999999</v>
      </c>
      <c r="AG669" s="160">
        <f>AC669*AE669*V669/AF669 / AI740</f>
        <v>0</v>
      </c>
      <c r="AH669" s="160">
        <f>AC669*AE669*V669/AF669 / AI804</f>
        <v>0</v>
      </c>
      <c r="AI669" s="171"/>
      <c r="AJ669" s="162"/>
      <c r="AK669" s="144"/>
    </row>
    <row r="670" spans="2:37" s="40" customFormat="1" ht="12" customHeight="1" x14ac:dyDescent="0.2">
      <c r="B670" s="45">
        <v>675</v>
      </c>
      <c r="C670" s="195" t="s">
        <v>1053</v>
      </c>
      <c r="D670" s="40" t="str">
        <f>_xll.BDP(C670,$D$10)</f>
        <v>USD</v>
      </c>
      <c r="E670" s="17" t="s">
        <v>1126</v>
      </c>
      <c r="F670" s="18">
        <f>_xll.BDP(C670,$F$10)</f>
        <v>241.85</v>
      </c>
      <c r="G670" s="18">
        <f>_xll.BDP(C670,$G$10)</f>
        <v>239.42</v>
      </c>
      <c r="H670" s="33">
        <f t="shared" si="302"/>
        <v>-2.4300000000000068</v>
      </c>
      <c r="I670" s="22">
        <f t="shared" si="303"/>
        <v>-1.0047550134380845</v>
      </c>
      <c r="J670" s="26">
        <v>0</v>
      </c>
      <c r="K670" s="48" t="str">
        <f>CONCATENATE(D804,D670, " Curncy")</f>
        <v>EURUSD Curncy</v>
      </c>
      <c r="L670" s="17">
        <f>IF(D670 = D804,1,_xll.BDP(K670,$L$10))</f>
        <v>1</v>
      </c>
      <c r="M670" s="19">
        <f>IF(D670 = D804,1,_xll.BDP(K670,$M$10)*L670)</f>
        <v>1.236</v>
      </c>
      <c r="N670" s="264">
        <f t="shared" si="304"/>
        <v>0</v>
      </c>
      <c r="O670" s="50">
        <f>N670 / AA740</f>
        <v>0</v>
      </c>
      <c r="P670" s="273">
        <f>N670 / AA804</f>
        <v>0</v>
      </c>
      <c r="Q670" s="7">
        <f t="shared" si="305"/>
        <v>0</v>
      </c>
      <c r="R670" s="51">
        <f>Q670 / AA740*100</f>
        <v>0</v>
      </c>
      <c r="S670" s="51">
        <f>Q670 / AA804*100</f>
        <v>0</v>
      </c>
      <c r="T670" s="286">
        <f t="shared" si="306"/>
        <v>0</v>
      </c>
      <c r="U670" s="125">
        <f t="shared" si="307"/>
        <v>0</v>
      </c>
      <c r="V670" s="30">
        <f t="shared" si="308"/>
        <v>1</v>
      </c>
      <c r="W670" s="40">
        <v>0</v>
      </c>
      <c r="X670" s="40">
        <v>1</v>
      </c>
      <c r="Y670" s="119">
        <f t="shared" si="309"/>
        <v>0</v>
      </c>
      <c r="Z670" s="119">
        <f t="shared" si="310"/>
        <v>0</v>
      </c>
      <c r="AA670" s="168"/>
      <c r="AB670" s="154">
        <f>_xll.BDH(C670,$AB$10,$D$1,$D$1)</f>
        <v>241.18</v>
      </c>
      <c r="AC670" s="148">
        <f t="shared" si="311"/>
        <v>0.66999999999998749</v>
      </c>
      <c r="AD670" s="143">
        <f t="shared" si="312"/>
        <v>0.27780081267102885</v>
      </c>
      <c r="AE670" s="136">
        <v>0</v>
      </c>
      <c r="AF670" s="138">
        <f>IF(D670 = D804,1,_xll.BDP(K670,$AF$10)*L670)</f>
        <v>1.2302999999999999</v>
      </c>
      <c r="AG670" s="160">
        <f>AC670*AE670*V670/AF670 / AI740</f>
        <v>0</v>
      </c>
      <c r="AH670" s="160">
        <f>AC670*AE670*V670/AF670 / AI804</f>
        <v>0</v>
      </c>
      <c r="AI670" s="171"/>
      <c r="AJ670" s="162"/>
      <c r="AK670" s="144"/>
    </row>
    <row r="671" spans="2:37" s="40" customFormat="1" ht="12" customHeight="1" x14ac:dyDescent="0.2">
      <c r="B671" s="45">
        <v>10022</v>
      </c>
      <c r="C671" s="195" t="s">
        <v>1054</v>
      </c>
      <c r="D671" s="40" t="str">
        <f>_xll.BDP(C671,$D$10)</f>
        <v>USD</v>
      </c>
      <c r="E671" s="17" t="s">
        <v>1127</v>
      </c>
      <c r="F671" s="18">
        <f>_xll.BDP(C671,$F$10)</f>
        <v>3011.22</v>
      </c>
      <c r="G671" s="18">
        <f>_xll.BDP(C671,$G$10)</f>
        <v>3034.67</v>
      </c>
      <c r="H671" s="33">
        <f t="shared" si="302"/>
        <v>23.450000000000273</v>
      </c>
      <c r="I671" s="22">
        <f t="shared" si="303"/>
        <v>0.77875412623455853</v>
      </c>
      <c r="J671" s="26">
        <v>0</v>
      </c>
      <c r="K671" s="48" t="str">
        <f>CONCATENATE(D804,D671, " Curncy")</f>
        <v>EURUSD Curncy</v>
      </c>
      <c r="L671" s="17">
        <f>IF(D671 = D804,1,_xll.BDP(K671,$L$10))</f>
        <v>1</v>
      </c>
      <c r="M671" s="19">
        <f>IF(D671 = D804,1,_xll.BDP(K671,$M$10)*L671)</f>
        <v>1.236</v>
      </c>
      <c r="N671" s="264">
        <f t="shared" si="304"/>
        <v>0</v>
      </c>
      <c r="O671" s="50">
        <f>N671 / AA740</f>
        <v>0</v>
      </c>
      <c r="P671" s="273">
        <f>N671 / AA804</f>
        <v>0</v>
      </c>
      <c r="Q671" s="7">
        <f t="shared" si="305"/>
        <v>0</v>
      </c>
      <c r="R671" s="51">
        <f>Q671 / AA740*100</f>
        <v>0</v>
      </c>
      <c r="S671" s="51">
        <f>Q671 / AA804*100</f>
        <v>0</v>
      </c>
      <c r="T671" s="286">
        <f t="shared" si="306"/>
        <v>0</v>
      </c>
      <c r="U671" s="125">
        <f t="shared" si="307"/>
        <v>0</v>
      </c>
      <c r="V671" s="30">
        <f t="shared" si="308"/>
        <v>1</v>
      </c>
      <c r="W671" s="40">
        <v>0</v>
      </c>
      <c r="X671" s="40">
        <v>1</v>
      </c>
      <c r="Y671" s="119">
        <f t="shared" si="309"/>
        <v>0</v>
      </c>
      <c r="Z671" s="119">
        <f t="shared" si="310"/>
        <v>0</v>
      </c>
      <c r="AA671" s="168"/>
      <c r="AB671" s="154">
        <f>_xll.BDH(C671,$AB$10,$D$1,$D$1)</f>
        <v>3001.73</v>
      </c>
      <c r="AC671" s="148">
        <f t="shared" si="311"/>
        <v>9.4899999999997817</v>
      </c>
      <c r="AD671" s="143">
        <f t="shared" si="312"/>
        <v>0.31615101957870234</v>
      </c>
      <c r="AE671" s="136">
        <v>0</v>
      </c>
      <c r="AF671" s="138">
        <f>IF(D671 = D804,1,_xll.BDP(K671,$AF$10)*L671)</f>
        <v>1.2302999999999999</v>
      </c>
      <c r="AG671" s="160">
        <f>AC671*AE671*V671/AF671 / AI740</f>
        <v>0</v>
      </c>
      <c r="AH671" s="160">
        <f>AC671*AE671*V671/AF671 / AI804</f>
        <v>0</v>
      </c>
      <c r="AI671" s="171"/>
      <c r="AJ671" s="162"/>
      <c r="AK671" s="144"/>
    </row>
    <row r="672" spans="2:37" s="40" customFormat="1" ht="12" customHeight="1" x14ac:dyDescent="0.2">
      <c r="B672" s="45">
        <v>18242</v>
      </c>
      <c r="C672" s="195" t="s">
        <v>1055</v>
      </c>
      <c r="D672" s="40" t="str">
        <f>_xll.BDP(C672,$D$10)</f>
        <v>USD</v>
      </c>
      <c r="E672" s="17" t="s">
        <v>1128</v>
      </c>
      <c r="F672" s="18">
        <f>_xll.BDP(C672,$F$10)</f>
        <v>45.89</v>
      </c>
      <c r="G672" s="18">
        <f>_xll.BDP(C672,$G$10)</f>
        <v>45.920099999999998</v>
      </c>
      <c r="H672" s="33">
        <f t="shared" si="302"/>
        <v>3.0099999999997351E-2</v>
      </c>
      <c r="I672" s="22">
        <f t="shared" si="303"/>
        <v>6.559163216386435E-2</v>
      </c>
      <c r="J672" s="26">
        <v>0</v>
      </c>
      <c r="K672" s="48" t="str">
        <f>CONCATENATE(D804,D672, " Curncy")</f>
        <v>EURUSD Curncy</v>
      </c>
      <c r="L672" s="17">
        <f>IF(D672 = D804,1,_xll.BDP(K672,$L$10))</f>
        <v>1</v>
      </c>
      <c r="M672" s="19">
        <f>IF(D672 = D804,1,_xll.BDP(K672,$M$10)*L672)</f>
        <v>1.236</v>
      </c>
      <c r="N672" s="264">
        <f t="shared" si="304"/>
        <v>0</v>
      </c>
      <c r="O672" s="50">
        <f>N672 / AA740</f>
        <v>0</v>
      </c>
      <c r="P672" s="273">
        <f>N672 / AA804</f>
        <v>0</v>
      </c>
      <c r="Q672" s="7">
        <f t="shared" si="305"/>
        <v>0</v>
      </c>
      <c r="R672" s="51">
        <f>Q672 / AA740*100</f>
        <v>0</v>
      </c>
      <c r="S672" s="51">
        <f>Q672 / AA804*100</f>
        <v>0</v>
      </c>
      <c r="T672" s="286">
        <f t="shared" si="306"/>
        <v>0</v>
      </c>
      <c r="U672" s="125">
        <f t="shared" si="307"/>
        <v>0</v>
      </c>
      <c r="V672" s="30">
        <f t="shared" si="308"/>
        <v>1</v>
      </c>
      <c r="W672" s="40">
        <v>0</v>
      </c>
      <c r="X672" s="40">
        <v>1</v>
      </c>
      <c r="Y672" s="119">
        <f t="shared" si="309"/>
        <v>0</v>
      </c>
      <c r="Z672" s="119">
        <f t="shared" si="310"/>
        <v>0</v>
      </c>
      <c r="AA672" s="168"/>
      <c r="AB672" s="154">
        <f>_xll.BDH(C672,$AB$10,$D$1,$D$1)</f>
        <v>52.13</v>
      </c>
      <c r="AC672" s="148">
        <f t="shared" si="311"/>
        <v>-6.240000000000002</v>
      </c>
      <c r="AD672" s="143">
        <f t="shared" si="312"/>
        <v>-11.970074812967585</v>
      </c>
      <c r="AE672" s="136">
        <v>0</v>
      </c>
      <c r="AF672" s="138">
        <f>IF(D672 = D804,1,_xll.BDP(K672,$AF$10)*L672)</f>
        <v>1.2302999999999999</v>
      </c>
      <c r="AG672" s="160">
        <f>AC672*AE672*V672/AF672 / AI740</f>
        <v>0</v>
      </c>
      <c r="AH672" s="160">
        <f>AC672*AE672*V672/AF672 / AI804</f>
        <v>0</v>
      </c>
      <c r="AI672" s="171"/>
      <c r="AJ672" s="162"/>
      <c r="AK672" s="144"/>
    </row>
    <row r="673" spans="2:37" s="40" customFormat="1" x14ac:dyDescent="0.2">
      <c r="B673" s="48">
        <v>21176</v>
      </c>
      <c r="D673" s="40" t="s">
        <v>35</v>
      </c>
      <c r="E673" s="17" t="s">
        <v>46</v>
      </c>
      <c r="F673" s="18">
        <v>0</v>
      </c>
      <c r="G673" s="18">
        <v>0</v>
      </c>
      <c r="H673" s="33">
        <f t="shared" si="302"/>
        <v>0</v>
      </c>
      <c r="I673" s="22">
        <f t="shared" si="303"/>
        <v>0</v>
      </c>
      <c r="J673" s="26">
        <v>5806659</v>
      </c>
      <c r="K673" s="48" t="str">
        <f>CONCATENATE(D804,D673, " Curncy")</f>
        <v>EURUSD Curncy</v>
      </c>
      <c r="L673" s="17">
        <f>IF(D673 = D804,1,_xll.BDP(K673,$L$10))</f>
        <v>1</v>
      </c>
      <c r="M673" s="19">
        <f>IF(D673 = D804,1,_xll.BDP(K673,$M$10)*L673)</f>
        <v>1.236</v>
      </c>
      <c r="N673" s="264">
        <f t="shared" si="304"/>
        <v>0</v>
      </c>
      <c r="O673" s="50">
        <f>N673 / AA740</f>
        <v>0</v>
      </c>
      <c r="P673" s="273">
        <f>N673 / AA804</f>
        <v>0</v>
      </c>
      <c r="Q673" s="7">
        <f t="shared" si="305"/>
        <v>0</v>
      </c>
      <c r="R673" s="51">
        <f>Q673 / AA740*100</f>
        <v>0</v>
      </c>
      <c r="S673" s="51">
        <f>Q673 / AA804*100</f>
        <v>0</v>
      </c>
      <c r="T673" s="286">
        <f t="shared" si="306"/>
        <v>0</v>
      </c>
      <c r="U673" s="125">
        <f t="shared" si="307"/>
        <v>0</v>
      </c>
      <c r="V673" s="30">
        <f t="shared" si="308"/>
        <v>1</v>
      </c>
      <c r="W673" s="40">
        <v>1</v>
      </c>
      <c r="X673" s="40">
        <v>1</v>
      </c>
      <c r="Y673" s="119">
        <f t="shared" si="309"/>
        <v>0</v>
      </c>
      <c r="Z673" s="119">
        <f t="shared" si="310"/>
        <v>0</v>
      </c>
      <c r="AA673" s="168"/>
      <c r="AB673" s="154">
        <v>0</v>
      </c>
      <c r="AC673" s="148">
        <f t="shared" si="311"/>
        <v>0</v>
      </c>
      <c r="AD673" s="143">
        <f t="shared" si="312"/>
        <v>0</v>
      </c>
      <c r="AE673" s="136">
        <v>5806659</v>
      </c>
      <c r="AF673" s="138">
        <f>IF(D673 = D804,1,_xll.BDP(K673,$AF$10)*L673)</f>
        <v>1.2302999999999999</v>
      </c>
      <c r="AG673" s="160">
        <f>AC673*AE673*V673/AF673 / AI740</f>
        <v>0</v>
      </c>
      <c r="AH673" s="160">
        <f>AC673*AE673*V673/AF673 / AI804</f>
        <v>0</v>
      </c>
      <c r="AI673" s="171"/>
      <c r="AJ673" s="162"/>
      <c r="AK673" s="144"/>
    </row>
    <row r="674" spans="2:37" s="40" customFormat="1" ht="12" customHeight="1" x14ac:dyDescent="0.2">
      <c r="B674" s="48">
        <v>18241</v>
      </c>
      <c r="C674" s="40" t="s">
        <v>1056</v>
      </c>
      <c r="D674" s="40" t="str">
        <f>_xll.BDP(C674,$D$10)</f>
        <v>USD</v>
      </c>
      <c r="E674" s="17" t="s">
        <v>1129</v>
      </c>
      <c r="F674" s="18">
        <f>_xll.BDP(C674,$F$10)</f>
        <v>64.319999999999993</v>
      </c>
      <c r="G674" s="18">
        <f>_xll.BDP(C674,$G$10)</f>
        <v>64.61</v>
      </c>
      <c r="H674" s="33">
        <f t="shared" si="302"/>
        <v>0.29000000000000625</v>
      </c>
      <c r="I674" s="22">
        <f t="shared" si="303"/>
        <v>0.45087064676617888</v>
      </c>
      <c r="J674" s="26">
        <v>0</v>
      </c>
      <c r="K674" s="48" t="str">
        <f>CONCATENATE(D804,D674, " Curncy")</f>
        <v>EURUSD Curncy</v>
      </c>
      <c r="L674" s="17">
        <f>IF(D674 = D804,1,_xll.BDP(K674,$L$10))</f>
        <v>1</v>
      </c>
      <c r="M674" s="19">
        <f>IF(D674 = D804,1,_xll.BDP(K674,$M$10)*L674)</f>
        <v>1.236</v>
      </c>
      <c r="N674" s="264">
        <f t="shared" si="304"/>
        <v>0</v>
      </c>
      <c r="O674" s="50">
        <f>N674 / AA740</f>
        <v>0</v>
      </c>
      <c r="P674" s="273">
        <f>N674 / AA804</f>
        <v>0</v>
      </c>
      <c r="Q674" s="7">
        <f t="shared" si="305"/>
        <v>0</v>
      </c>
      <c r="R674" s="51">
        <f>Q674 / AA740*100</f>
        <v>0</v>
      </c>
      <c r="S674" s="51">
        <f>Q674 / AA804*100</f>
        <v>0</v>
      </c>
      <c r="T674" s="286">
        <f t="shared" si="306"/>
        <v>0</v>
      </c>
      <c r="U674" s="125">
        <f t="shared" si="307"/>
        <v>0</v>
      </c>
      <c r="V674" s="30">
        <f t="shared" si="308"/>
        <v>1</v>
      </c>
      <c r="W674" s="40">
        <v>0</v>
      </c>
      <c r="X674" s="40">
        <v>1</v>
      </c>
      <c r="Y674" s="119">
        <f t="shared" si="309"/>
        <v>0</v>
      </c>
      <c r="Z674" s="119">
        <f t="shared" si="310"/>
        <v>0</v>
      </c>
      <c r="AA674" s="168"/>
      <c r="AB674" s="154">
        <f>_xll.BDH(C674,$AB$10,$D$1,$D$1)</f>
        <v>68.16</v>
      </c>
      <c r="AC674" s="148">
        <f t="shared" si="311"/>
        <v>-3.8400000000000034</v>
      </c>
      <c r="AD674" s="143">
        <f t="shared" si="312"/>
        <v>-5.6338028169014134</v>
      </c>
      <c r="AE674" s="136">
        <v>0</v>
      </c>
      <c r="AF674" s="138">
        <f>IF(D674 = D804,1,_xll.BDP(K674,$AF$10)*L674)</f>
        <v>1.2302999999999999</v>
      </c>
      <c r="AG674" s="160">
        <f>AC674*AE674*V674/AF674 / AI740</f>
        <v>0</v>
      </c>
      <c r="AH674" s="160">
        <f>AC674*AE674*V674/AF674 / AI804</f>
        <v>0</v>
      </c>
      <c r="AI674" s="171"/>
      <c r="AJ674" s="162"/>
      <c r="AK674" s="144"/>
    </row>
    <row r="675" spans="2:37" s="40" customFormat="1" ht="12" customHeight="1" x14ac:dyDescent="0.2">
      <c r="B675" s="48">
        <v>17965</v>
      </c>
      <c r="C675" s="40" t="s">
        <v>1057</v>
      </c>
      <c r="D675" s="40" t="str">
        <f>_xll.BDP(C675,$D$10)</f>
        <v>USD</v>
      </c>
      <c r="E675" s="17" t="s">
        <v>1130</v>
      </c>
      <c r="F675" s="18">
        <f>_xll.BDP(C675,$F$10)</f>
        <v>184.83</v>
      </c>
      <c r="G675" s="18">
        <f>_xll.BDP(C675,$G$10)</f>
        <v>185.42</v>
      </c>
      <c r="H675" s="33">
        <f t="shared" si="302"/>
        <v>0.58999999999997499</v>
      </c>
      <c r="I675" s="22">
        <f t="shared" si="303"/>
        <v>0.31921224909374829</v>
      </c>
      <c r="J675" s="26">
        <v>0</v>
      </c>
      <c r="K675" s="48" t="str">
        <f>CONCATENATE(D804,D675, " Curncy")</f>
        <v>EURUSD Curncy</v>
      </c>
      <c r="L675" s="17">
        <f>IF(D675 = D804,1,_xll.BDP(K675,$L$10))</f>
        <v>1</v>
      </c>
      <c r="M675" s="19">
        <f>IF(D675 = D804,1,_xll.BDP(K675,$M$10)*L675)</f>
        <v>1.236</v>
      </c>
      <c r="N675" s="264">
        <f t="shared" si="304"/>
        <v>0</v>
      </c>
      <c r="O675" s="50">
        <f>N675 / AA740</f>
        <v>0</v>
      </c>
      <c r="P675" s="273">
        <f>N675 / AA804</f>
        <v>0</v>
      </c>
      <c r="Q675" s="7">
        <f t="shared" si="305"/>
        <v>0</v>
      </c>
      <c r="R675" s="51">
        <f>Q675 / AA740*100</f>
        <v>0</v>
      </c>
      <c r="S675" s="51">
        <f>Q675 / AA804*100</f>
        <v>0</v>
      </c>
      <c r="T675" s="286">
        <f t="shared" si="306"/>
        <v>0</v>
      </c>
      <c r="U675" s="125">
        <f t="shared" si="307"/>
        <v>0</v>
      </c>
      <c r="V675" s="30">
        <f t="shared" si="308"/>
        <v>1</v>
      </c>
      <c r="W675" s="40">
        <v>0</v>
      </c>
      <c r="X675" s="40">
        <v>1</v>
      </c>
      <c r="Y675" s="119">
        <f t="shared" si="309"/>
        <v>0</v>
      </c>
      <c r="Z675" s="119">
        <f t="shared" si="310"/>
        <v>0</v>
      </c>
      <c r="AA675" s="168"/>
      <c r="AB675" s="154">
        <f>_xll.BDH(C675,$AB$10,$D$1,$D$1)</f>
        <v>187.65</v>
      </c>
      <c r="AC675" s="148">
        <f t="shared" si="311"/>
        <v>-2.8199999999999932</v>
      </c>
      <c r="AD675" s="143">
        <f t="shared" si="312"/>
        <v>-1.5027977617905639</v>
      </c>
      <c r="AE675" s="136">
        <v>0</v>
      </c>
      <c r="AF675" s="138">
        <f>IF(D675 = D804,1,_xll.BDP(K675,$AF$10)*L675)</f>
        <v>1.2302999999999999</v>
      </c>
      <c r="AG675" s="160">
        <f>AC675*AE675*V675/AF675 / AI740</f>
        <v>0</v>
      </c>
      <c r="AH675" s="160">
        <f>AC675*AE675*V675/AF675 / AI804</f>
        <v>0</v>
      </c>
      <c r="AI675" s="171"/>
      <c r="AJ675" s="162"/>
      <c r="AK675" s="144"/>
    </row>
    <row r="676" spans="2:37" s="40" customFormat="1" ht="12" customHeight="1" x14ac:dyDescent="0.2">
      <c r="B676" s="48">
        <v>2088</v>
      </c>
      <c r="C676" s="40" t="s">
        <v>1058</v>
      </c>
      <c r="D676" s="40" t="str">
        <f>_xll.BDP(C676,$D$10)</f>
        <v>USD</v>
      </c>
      <c r="E676" s="17" t="s">
        <v>1131</v>
      </c>
      <c r="F676" s="18">
        <f>_xll.BDP(C676,$F$10)</f>
        <v>14.19</v>
      </c>
      <c r="G676" s="18">
        <f>_xll.BDP(C676,$G$10)</f>
        <v>14.39</v>
      </c>
      <c r="H676" s="33">
        <f t="shared" si="302"/>
        <v>0.20000000000000107</v>
      </c>
      <c r="I676" s="22">
        <f t="shared" si="303"/>
        <v>1.4094432699083936</v>
      </c>
      <c r="J676" s="26">
        <v>0</v>
      </c>
      <c r="K676" s="48" t="str">
        <f>CONCATENATE(D804,D676, " Curncy")</f>
        <v>EURUSD Curncy</v>
      </c>
      <c r="L676" s="17">
        <f>IF(D676 = D804,1,_xll.BDP(K676,$L$10))</f>
        <v>1</v>
      </c>
      <c r="M676" s="19">
        <f>IF(D676 = D804,1,_xll.BDP(K676,$M$10)*L676)</f>
        <v>1.236</v>
      </c>
      <c r="N676" s="264">
        <f t="shared" si="304"/>
        <v>0</v>
      </c>
      <c r="O676" s="50">
        <f>N676 / AA740</f>
        <v>0</v>
      </c>
      <c r="P676" s="273">
        <f>N676 / AA804</f>
        <v>0</v>
      </c>
      <c r="Q676" s="7">
        <f t="shared" si="305"/>
        <v>0</v>
      </c>
      <c r="R676" s="51">
        <f>Q676 / AA740*100</f>
        <v>0</v>
      </c>
      <c r="S676" s="51">
        <f>Q676 / AA804*100</f>
        <v>0</v>
      </c>
      <c r="T676" s="286">
        <f t="shared" si="306"/>
        <v>0</v>
      </c>
      <c r="U676" s="125">
        <f t="shared" si="307"/>
        <v>0</v>
      </c>
      <c r="V676" s="30">
        <f t="shared" si="308"/>
        <v>1</v>
      </c>
      <c r="W676" s="40">
        <v>0</v>
      </c>
      <c r="X676" s="40">
        <v>1</v>
      </c>
      <c r="Y676" s="119">
        <f t="shared" si="309"/>
        <v>0</v>
      </c>
      <c r="Z676" s="119">
        <f t="shared" si="310"/>
        <v>0</v>
      </c>
      <c r="AA676" s="168"/>
      <c r="AB676" s="154">
        <f>_xll.BDH(C676,$AB$10,$D$1,$D$1)</f>
        <v>14.27</v>
      </c>
      <c r="AC676" s="148">
        <f t="shared" si="311"/>
        <v>-8.0000000000000071E-2</v>
      </c>
      <c r="AD676" s="143">
        <f t="shared" si="312"/>
        <v>-0.56061667834618134</v>
      </c>
      <c r="AE676" s="136">
        <v>0</v>
      </c>
      <c r="AF676" s="138">
        <f>IF(D676 = D804,1,_xll.BDP(K676,$AF$10)*L676)</f>
        <v>1.2302999999999999</v>
      </c>
      <c r="AG676" s="160">
        <f>AC676*AE676*V676/AF676 / AI740</f>
        <v>0</v>
      </c>
      <c r="AH676" s="160">
        <f>AC676*AE676*V676/AF676 / AI804</f>
        <v>0</v>
      </c>
      <c r="AI676" s="171"/>
      <c r="AJ676" s="162"/>
      <c r="AK676" s="144"/>
    </row>
    <row r="677" spans="2:37" s="40" customFormat="1" ht="12" customHeight="1" x14ac:dyDescent="0.2">
      <c r="B677" s="48">
        <v>19400</v>
      </c>
      <c r="C677" s="40" t="s">
        <v>1059</v>
      </c>
      <c r="D677" s="40" t="str">
        <f>_xll.BDP(C677,$D$10)</f>
        <v>USD</v>
      </c>
      <c r="E677" s="17" t="s">
        <v>1132</v>
      </c>
      <c r="F677" s="18">
        <f>_xll.BDP(C677,$F$10)</f>
        <v>172.34</v>
      </c>
      <c r="G677" s="18">
        <f>_xll.BDP(C677,$G$10)</f>
        <v>175.57</v>
      </c>
      <c r="H677" s="33">
        <f t="shared" si="302"/>
        <v>3.2299999999999898</v>
      </c>
      <c r="I677" s="22">
        <f t="shared" si="303"/>
        <v>1.8742021585238422</v>
      </c>
      <c r="J677" s="26">
        <v>0</v>
      </c>
      <c r="K677" s="48" t="str">
        <f>CONCATENATE(D804,D677, " Curncy")</f>
        <v>EURUSD Curncy</v>
      </c>
      <c r="L677" s="17">
        <f>IF(D677 = D804,1,_xll.BDP(K677,$L$10))</f>
        <v>1</v>
      </c>
      <c r="M677" s="19">
        <f>IF(D677 = D804,1,_xll.BDP(K677,$M$10)*L677)</f>
        <v>1.236</v>
      </c>
      <c r="N677" s="264">
        <f t="shared" si="304"/>
        <v>0</v>
      </c>
      <c r="O677" s="50">
        <f>N677 / AA740</f>
        <v>0</v>
      </c>
      <c r="P677" s="273">
        <f>N677 / AA804</f>
        <v>0</v>
      </c>
      <c r="Q677" s="7">
        <f t="shared" si="305"/>
        <v>0</v>
      </c>
      <c r="R677" s="51">
        <f>Q677 / AA740*100</f>
        <v>0</v>
      </c>
      <c r="S677" s="51">
        <f>Q677 / AA804*100</f>
        <v>0</v>
      </c>
      <c r="T677" s="286">
        <f t="shared" si="306"/>
        <v>0</v>
      </c>
      <c r="U677" s="125">
        <f t="shared" si="307"/>
        <v>0</v>
      </c>
      <c r="V677" s="30">
        <f t="shared" si="308"/>
        <v>1</v>
      </c>
      <c r="W677" s="40">
        <v>0</v>
      </c>
      <c r="X677" s="40">
        <v>1</v>
      </c>
      <c r="Y677" s="119">
        <f t="shared" si="309"/>
        <v>0</v>
      </c>
      <c r="Z677" s="119">
        <f t="shared" si="310"/>
        <v>0</v>
      </c>
      <c r="AA677" s="168"/>
      <c r="AB677" s="154">
        <f>_xll.BDH(C677,$AB$10,$D$1,$D$1)</f>
        <v>167.68</v>
      </c>
      <c r="AC677" s="148">
        <f t="shared" si="311"/>
        <v>4.6599999999999966</v>
      </c>
      <c r="AD677" s="143">
        <f t="shared" si="312"/>
        <v>2.7791030534351124</v>
      </c>
      <c r="AE677" s="136">
        <v>0</v>
      </c>
      <c r="AF677" s="138">
        <f>IF(D677 = D804,1,_xll.BDP(K677,$AF$10)*L677)</f>
        <v>1.2302999999999999</v>
      </c>
      <c r="AG677" s="160">
        <f>AC677*AE677*V677/AF677 / AI740</f>
        <v>0</v>
      </c>
      <c r="AH677" s="160">
        <f>AC677*AE677*V677/AF677 / AI804</f>
        <v>0</v>
      </c>
      <c r="AI677" s="171"/>
      <c r="AJ677" s="162"/>
      <c r="AK677" s="144"/>
    </row>
    <row r="678" spans="2:37" s="40" customFormat="1" ht="12" customHeight="1" x14ac:dyDescent="0.2">
      <c r="B678" s="48">
        <v>17873</v>
      </c>
      <c r="C678" s="40" t="s">
        <v>1060</v>
      </c>
      <c r="D678" s="40" t="str">
        <f>_xll.BDP(C678,$D$10)</f>
        <v>USD</v>
      </c>
      <c r="E678" s="17" t="s">
        <v>1133</v>
      </c>
      <c r="F678" s="18">
        <f>_xll.BDP(C678,$F$10)</f>
        <v>42.48</v>
      </c>
      <c r="G678" s="18">
        <f>_xll.BDP(C678,$G$10)</f>
        <v>42.38</v>
      </c>
      <c r="H678" s="33">
        <f t="shared" si="302"/>
        <v>-9.9999999999994316E-2</v>
      </c>
      <c r="I678" s="22">
        <f t="shared" si="303"/>
        <v>-0.23540489642183221</v>
      </c>
      <c r="J678" s="26">
        <v>0</v>
      </c>
      <c r="K678" s="48" t="str">
        <f>CONCATENATE(D804,D678, " Curncy")</f>
        <v>EURUSD Curncy</v>
      </c>
      <c r="L678" s="17">
        <f>IF(D678 = D804,1,_xll.BDP(K678,$L$10))</f>
        <v>1</v>
      </c>
      <c r="M678" s="19">
        <f>IF(D678 = D804,1,_xll.BDP(K678,$M$10)*L678)</f>
        <v>1.236</v>
      </c>
      <c r="N678" s="264">
        <f t="shared" si="304"/>
        <v>0</v>
      </c>
      <c r="O678" s="50">
        <f>N678 / AA740</f>
        <v>0</v>
      </c>
      <c r="P678" s="273">
        <f>N678 / AA804</f>
        <v>0</v>
      </c>
      <c r="Q678" s="7">
        <f t="shared" si="305"/>
        <v>0</v>
      </c>
      <c r="R678" s="51">
        <f>Q678 / AA740*100</f>
        <v>0</v>
      </c>
      <c r="S678" s="51">
        <f>Q678 / AA804*100</f>
        <v>0</v>
      </c>
      <c r="T678" s="286">
        <f t="shared" si="306"/>
        <v>0</v>
      </c>
      <c r="U678" s="125">
        <f t="shared" si="307"/>
        <v>0</v>
      </c>
      <c r="V678" s="30">
        <f t="shared" si="308"/>
        <v>1</v>
      </c>
      <c r="W678" s="40">
        <v>0</v>
      </c>
      <c r="X678" s="40">
        <v>1</v>
      </c>
      <c r="Y678" s="119">
        <f t="shared" si="309"/>
        <v>0</v>
      </c>
      <c r="Z678" s="119">
        <f t="shared" si="310"/>
        <v>0</v>
      </c>
      <c r="AA678" s="168"/>
      <c r="AB678" s="154">
        <f>_xll.BDH(C678,$AB$10,$D$1,$D$1)</f>
        <v>43.44</v>
      </c>
      <c r="AC678" s="148">
        <f t="shared" si="311"/>
        <v>-0.96000000000000085</v>
      </c>
      <c r="AD678" s="143">
        <f t="shared" si="312"/>
        <v>-2.2099447513812174</v>
      </c>
      <c r="AE678" s="136">
        <v>0</v>
      </c>
      <c r="AF678" s="138">
        <f>IF(D678 = D804,1,_xll.BDP(K678,$AF$10)*L678)</f>
        <v>1.2302999999999999</v>
      </c>
      <c r="AG678" s="160">
        <f>AC678*AE678*V678/AF678 / AI740</f>
        <v>0</v>
      </c>
      <c r="AH678" s="160">
        <f>AC678*AE678*V678/AF678 / AI804</f>
        <v>0</v>
      </c>
      <c r="AI678" s="171"/>
      <c r="AJ678" s="162"/>
      <c r="AK678" s="144"/>
    </row>
    <row r="679" spans="2:37" s="40" customFormat="1" ht="12" customHeight="1" x14ac:dyDescent="0.2">
      <c r="B679" s="48">
        <v>11508</v>
      </c>
      <c r="C679" s="40" t="s">
        <v>1061</v>
      </c>
      <c r="D679" s="40" t="str">
        <f>_xll.BDP(C679,$D$10)</f>
        <v>USD</v>
      </c>
      <c r="E679" s="17" t="s">
        <v>1134</v>
      </c>
      <c r="F679" s="18">
        <f>_xll.BDP(C679,$F$10)</f>
        <v>29</v>
      </c>
      <c r="G679" s="18">
        <f>_xll.BDP(C679,$G$10)</f>
        <v>29.23</v>
      </c>
      <c r="H679" s="33">
        <f t="shared" si="302"/>
        <v>0.23000000000000043</v>
      </c>
      <c r="I679" s="22">
        <f t="shared" si="303"/>
        <v>0.79310344827586354</v>
      </c>
      <c r="J679" s="26">
        <v>0</v>
      </c>
      <c r="K679" s="48" t="str">
        <f>CONCATENATE(D804,D679, " Curncy")</f>
        <v>EURUSD Curncy</v>
      </c>
      <c r="L679" s="17">
        <f>IF(D679 = D804,1,_xll.BDP(K679,$L$10))</f>
        <v>1</v>
      </c>
      <c r="M679" s="19">
        <f>IF(D679 = D804,1,_xll.BDP(K679,$M$10)*L679)</f>
        <v>1.236</v>
      </c>
      <c r="N679" s="264">
        <f t="shared" si="304"/>
        <v>0</v>
      </c>
      <c r="O679" s="50">
        <f>N679 / AA740</f>
        <v>0</v>
      </c>
      <c r="P679" s="273">
        <f>N679 / AA804</f>
        <v>0</v>
      </c>
      <c r="Q679" s="7">
        <f t="shared" si="305"/>
        <v>0</v>
      </c>
      <c r="R679" s="51">
        <f>Q679 / AA740*100</f>
        <v>0</v>
      </c>
      <c r="S679" s="51">
        <f>Q679 / AA804*100</f>
        <v>0</v>
      </c>
      <c r="T679" s="286">
        <f t="shared" si="306"/>
        <v>0</v>
      </c>
      <c r="U679" s="125">
        <f t="shared" si="307"/>
        <v>0</v>
      </c>
      <c r="V679" s="30">
        <f t="shared" si="308"/>
        <v>1</v>
      </c>
      <c r="W679" s="40">
        <v>0</v>
      </c>
      <c r="X679" s="40">
        <v>1</v>
      </c>
      <c r="Y679" s="119">
        <f t="shared" si="309"/>
        <v>0</v>
      </c>
      <c r="Z679" s="119">
        <f t="shared" si="310"/>
        <v>0</v>
      </c>
      <c r="AA679" s="168"/>
      <c r="AB679" s="154">
        <f>_xll.BDH(C679,$AB$10,$D$1,$D$1)</f>
        <v>29.52</v>
      </c>
      <c r="AC679" s="148">
        <f t="shared" si="311"/>
        <v>-0.51999999999999957</v>
      </c>
      <c r="AD679" s="143">
        <f t="shared" si="312"/>
        <v>-1.7615176151761502</v>
      </c>
      <c r="AE679" s="136">
        <v>0</v>
      </c>
      <c r="AF679" s="138">
        <f>IF(D679 = D804,1,_xll.BDP(K679,$AF$10)*L679)</f>
        <v>1.2302999999999999</v>
      </c>
      <c r="AG679" s="160">
        <f>AC679*AE679*V679/AF679 / AI740</f>
        <v>0</v>
      </c>
      <c r="AH679" s="160">
        <f>AC679*AE679*V679/AF679 / AI804</f>
        <v>0</v>
      </c>
      <c r="AI679" s="171"/>
      <c r="AJ679" s="162"/>
      <c r="AK679" s="144"/>
    </row>
    <row r="680" spans="2:37" s="40" customFormat="1" x14ac:dyDescent="0.2">
      <c r="B680" s="45">
        <v>19405</v>
      </c>
      <c r="C680" s="195" t="s">
        <v>45</v>
      </c>
      <c r="D680" s="40" t="str">
        <f>_xll.BDP(C680,$D$10)</f>
        <v>USD</v>
      </c>
      <c r="E680" s="17" t="s">
        <v>370</v>
      </c>
      <c r="F680" s="18">
        <f>_xll.BDP(C680,$F$10)</f>
        <v>55.58</v>
      </c>
      <c r="G680" s="18">
        <f>_xll.BDP(C680,$G$10)</f>
        <v>55.310200000000002</v>
      </c>
      <c r="H680" s="33">
        <f t="shared" si="302"/>
        <v>-0.26979999999999649</v>
      </c>
      <c r="I680" s="22">
        <f t="shared" si="303"/>
        <v>-0.48542641237854711</v>
      </c>
      <c r="J680" s="26">
        <v>9800</v>
      </c>
      <c r="K680" s="48" t="str">
        <f>CONCATENATE(D804,D680, " Curncy")</f>
        <v>EURUSD Curncy</v>
      </c>
      <c r="L680" s="17">
        <f>IF(D680 = D804,1,_xll.BDP(K680,$L$10))</f>
        <v>1</v>
      </c>
      <c r="M680" s="19">
        <f>IF(D680 = D804,1,_xll.BDP(K680,$M$10)*L680)</f>
        <v>1.236</v>
      </c>
      <c r="N680" s="264">
        <f t="shared" si="304"/>
        <v>-2139.190938511299</v>
      </c>
      <c r="O680" s="50">
        <f>N680 / AA740</f>
        <v>-1.3814215197159922E-5</v>
      </c>
      <c r="P680" s="273">
        <f>N680 / AA804</f>
        <v>-1.2712937660801005E-5</v>
      </c>
      <c r="Q680" s="7">
        <f t="shared" si="305"/>
        <v>438543.65695792879</v>
      </c>
      <c r="R680" s="51">
        <f>Q680 / AA740*100</f>
        <v>0.28319755574424188</v>
      </c>
      <c r="S680" s="51">
        <f>Q680 / AA804*100</f>
        <v>0.26062087642937171</v>
      </c>
      <c r="T680" s="286">
        <f t="shared" si="306"/>
        <v>0</v>
      </c>
      <c r="U680" s="125">
        <f t="shared" si="307"/>
        <v>0.28319755574424188</v>
      </c>
      <c r="V680" s="30">
        <f t="shared" si="308"/>
        <v>1</v>
      </c>
      <c r="W680" s="40">
        <v>0</v>
      </c>
      <c r="X680" s="40">
        <v>1</v>
      </c>
      <c r="Y680" s="119">
        <f t="shared" si="309"/>
        <v>0</v>
      </c>
      <c r="Z680" s="119">
        <f t="shared" si="310"/>
        <v>0</v>
      </c>
      <c r="AA680" s="168"/>
      <c r="AB680" s="154">
        <f>_xll.BDH(C680,$AB$10,$D$1,$D$1)</f>
        <v>61.82</v>
      </c>
      <c r="AC680" s="148">
        <f t="shared" si="311"/>
        <v>-6.240000000000002</v>
      </c>
      <c r="AD680" s="143">
        <f t="shared" si="312"/>
        <v>-10.093820769977357</v>
      </c>
      <c r="AE680" s="136">
        <v>9800</v>
      </c>
      <c r="AF680" s="138">
        <f>IF(D680 = D804,1,_xll.BDP(K680,$AF$10)*L680)</f>
        <v>1.2302999999999999</v>
      </c>
      <c r="AG680" s="160">
        <f>AC680*AE680*V680/AF680 / AI740</f>
        <v>-3.2176517220928189E-4</v>
      </c>
      <c r="AH680" s="160">
        <f>AC680*AE680*V680/AF680 / AI804</f>
        <v>-2.9601427184520958E-4</v>
      </c>
      <c r="AI680" s="171"/>
      <c r="AJ680" s="162"/>
      <c r="AK680" s="144"/>
    </row>
    <row r="681" spans="2:37" s="40" customFormat="1" x14ac:dyDescent="0.2">
      <c r="B681" s="45">
        <v>26363</v>
      </c>
      <c r="C681" s="195" t="s">
        <v>44</v>
      </c>
      <c r="D681" s="40" t="str">
        <f>_xll.BDP(C681,$D$10)</f>
        <v>USD</v>
      </c>
      <c r="E681" s="17" t="s">
        <v>334</v>
      </c>
      <c r="F681" s="18">
        <f>_xll.BDP(C681,$F$10)</f>
        <v>12.25</v>
      </c>
      <c r="G681" s="331">
        <f>_xll.BDP(C681,$G$10)</f>
        <v>12.385</v>
      </c>
      <c r="H681" s="33">
        <f t="shared" si="302"/>
        <v>0.13499999999999979</v>
      </c>
      <c r="I681" s="22">
        <f t="shared" si="303"/>
        <v>1.1020408163265289</v>
      </c>
      <c r="J681" s="26">
        <v>645800</v>
      </c>
      <c r="K681" s="48" t="str">
        <f>CONCATENATE(D804,D681, " Curncy")</f>
        <v>EURUSD Curncy</v>
      </c>
      <c r="L681" s="17">
        <f>IF(D681 = D804,1,_xll.BDP(K681,$L$10))</f>
        <v>1</v>
      </c>
      <c r="M681" s="330">
        <f>IF(D681 = D804,1,_xll.BDP(K681,$M$10)*L681)</f>
        <v>1.236</v>
      </c>
      <c r="N681" s="264">
        <f t="shared" si="304"/>
        <v>70536.407766990189</v>
      </c>
      <c r="O681" s="50">
        <f>N681 / AA740</f>
        <v>4.5550170327756295E-4</v>
      </c>
      <c r="P681" s="273">
        <f>N681 / AA804</f>
        <v>4.1918883378527815E-4</v>
      </c>
      <c r="Q681" s="7">
        <f t="shared" si="305"/>
        <v>6471062.2977346275</v>
      </c>
      <c r="R681" s="51">
        <f>Q681 / AA740*100</f>
        <v>4.1788063667352775</v>
      </c>
      <c r="S681" s="51">
        <f>Q681 / AA804*100</f>
        <v>3.8456694121708721</v>
      </c>
      <c r="T681" s="286">
        <f t="shared" si="306"/>
        <v>0</v>
      </c>
      <c r="U681" s="125">
        <f t="shared" si="307"/>
        <v>4.1788063667352775</v>
      </c>
      <c r="V681" s="30">
        <f t="shared" si="308"/>
        <v>1</v>
      </c>
      <c r="W681" s="40">
        <v>0</v>
      </c>
      <c r="X681" s="40">
        <v>1</v>
      </c>
      <c r="Y681" s="119">
        <f t="shared" si="309"/>
        <v>0</v>
      </c>
      <c r="Z681" s="119">
        <f t="shared" si="310"/>
        <v>4.5550170327756295E-4</v>
      </c>
      <c r="AA681" s="168"/>
      <c r="AB681" s="154">
        <f>_xll.BDH(C681,$AB$10,$D$1,$D$1)</f>
        <v>11.56</v>
      </c>
      <c r="AC681" s="148">
        <f t="shared" si="311"/>
        <v>0.6899999999999995</v>
      </c>
      <c r="AD681" s="143">
        <f t="shared" si="312"/>
        <v>5.9688581314878846</v>
      </c>
      <c r="AE681" s="136">
        <v>645800</v>
      </c>
      <c r="AF681" s="138">
        <f>IF(D681 = D804,1,_xll.BDP(K681,$AF$10)*L681)</f>
        <v>1.2302999999999999</v>
      </c>
      <c r="AG681" s="160">
        <f>AC681*AE681*V681/AF681 / AI740</f>
        <v>2.3446363858385705E-3</v>
      </c>
      <c r="AH681" s="160">
        <f>AC681*AE681*V681/AF681 / AI804</f>
        <v>2.1569948908092772E-3</v>
      </c>
      <c r="AI681" s="171"/>
      <c r="AJ681" s="162"/>
      <c r="AK681" s="144"/>
    </row>
    <row r="682" spans="2:37" s="40" customFormat="1" ht="12" customHeight="1" x14ac:dyDescent="0.2">
      <c r="B682" s="45">
        <v>2547</v>
      </c>
      <c r="C682" s="195" t="s">
        <v>1064</v>
      </c>
      <c r="D682" s="40" t="str">
        <f>_xll.BDP(C682,$D$10)</f>
        <v>USD</v>
      </c>
      <c r="E682" s="17" t="s">
        <v>1136</v>
      </c>
      <c r="F682" s="18">
        <f>_xll.BDP(C682,$F$10)</f>
        <v>84.16</v>
      </c>
      <c r="G682" s="18">
        <f>_xll.BDP(C682,$G$10)</f>
        <v>85.57</v>
      </c>
      <c r="H682" s="33">
        <f t="shared" si="302"/>
        <v>1.4099999999999966</v>
      </c>
      <c r="I682" s="22">
        <f t="shared" si="303"/>
        <v>1.6753802281368781</v>
      </c>
      <c r="J682" s="26">
        <v>0</v>
      </c>
      <c r="K682" s="48" t="str">
        <f>CONCATENATE(D804,D682, " Curncy")</f>
        <v>EURUSD Curncy</v>
      </c>
      <c r="L682" s="17">
        <f>IF(D682 = D804,1,_xll.BDP(K682,$L$10))</f>
        <v>1</v>
      </c>
      <c r="M682" s="19">
        <f>IF(D682 = D804,1,_xll.BDP(K682,$M$10)*L682)</f>
        <v>1.236</v>
      </c>
      <c r="N682" s="264">
        <f t="shared" si="304"/>
        <v>0</v>
      </c>
      <c r="O682" s="50">
        <f>N682 / AA740</f>
        <v>0</v>
      </c>
      <c r="P682" s="273">
        <f>N682 / AA804</f>
        <v>0</v>
      </c>
      <c r="Q682" s="7">
        <f t="shared" si="305"/>
        <v>0</v>
      </c>
      <c r="R682" s="51">
        <f>Q682 / AA740*100</f>
        <v>0</v>
      </c>
      <c r="S682" s="51">
        <f>Q682 / AA804*100</f>
        <v>0</v>
      </c>
      <c r="T682" s="286">
        <f t="shared" si="306"/>
        <v>0</v>
      </c>
      <c r="U682" s="125">
        <f t="shared" si="307"/>
        <v>0</v>
      </c>
      <c r="V682" s="30">
        <f t="shared" si="308"/>
        <v>1</v>
      </c>
      <c r="W682" s="40">
        <v>0</v>
      </c>
      <c r="X682" s="40">
        <v>1</v>
      </c>
      <c r="Y682" s="119">
        <f t="shared" si="309"/>
        <v>0</v>
      </c>
      <c r="Z682" s="119">
        <f t="shared" si="310"/>
        <v>0</v>
      </c>
      <c r="AA682" s="168"/>
      <c r="AB682" s="154">
        <f>_xll.BDH(C682,$AB$10,$D$1,$D$1)</f>
        <v>82.02</v>
      </c>
      <c r="AC682" s="148">
        <f t="shared" si="311"/>
        <v>2.1400000000000006</v>
      </c>
      <c r="AD682" s="143">
        <f t="shared" si="312"/>
        <v>2.6091197268958801</v>
      </c>
      <c r="AE682" s="136">
        <v>0</v>
      </c>
      <c r="AF682" s="138">
        <f>IF(D682 = D804,1,_xll.BDP(K682,$AF$10)*L682)</f>
        <v>1.2302999999999999</v>
      </c>
      <c r="AG682" s="160">
        <f>AC682*AE682*V682/AF682 / AI740</f>
        <v>0</v>
      </c>
      <c r="AH682" s="160">
        <f>AC682*AE682*V682/AF682 / AI804</f>
        <v>0</v>
      </c>
      <c r="AI682" s="171"/>
      <c r="AJ682" s="162"/>
      <c r="AK682" s="144"/>
    </row>
    <row r="683" spans="2:37" s="40" customFormat="1" ht="12" customHeight="1" x14ac:dyDescent="0.2">
      <c r="B683" s="45">
        <v>11786</v>
      </c>
      <c r="C683" s="195" t="s">
        <v>1065</v>
      </c>
      <c r="D683" s="40" t="str">
        <f>_xll.BDP(C683,$D$10)</f>
        <v>USD</v>
      </c>
      <c r="E683" s="17" t="s">
        <v>1137</v>
      </c>
      <c r="F683" s="18">
        <f>_xll.BDP(C683,$F$10)</f>
        <v>118.04</v>
      </c>
      <c r="G683" s="18">
        <f>_xll.BDP(C683,$G$10)</f>
        <v>116.68</v>
      </c>
      <c r="H683" s="33">
        <f t="shared" ref="H683:H703" si="313">IF(OR(G683="#N/A N/A",F683="#N/A N/A"),0,  G683 - F683)</f>
        <v>-1.3599999999999994</v>
      </c>
      <c r="I683" s="22">
        <f t="shared" ref="I683:I703" si="314">IF(OR(F683=0,F683="#N/A N/A"),0,H683 / F683*100)</f>
        <v>-1.1521518129447639</v>
      </c>
      <c r="J683" s="26">
        <v>0</v>
      </c>
      <c r="K683" s="48" t="str">
        <f>CONCATENATE(D804,D683, " Curncy")</f>
        <v>EURUSD Curncy</v>
      </c>
      <c r="L683" s="17">
        <f>IF(D683 = D804,1,_xll.BDP(K683,$L$10))</f>
        <v>1</v>
      </c>
      <c r="M683" s="19">
        <f>IF(D683 = D804,1,_xll.BDP(K683,$M$10)*L683)</f>
        <v>1.236</v>
      </c>
      <c r="N683" s="264">
        <f t="shared" ref="N683:N703" si="315">H683*J683*V683/M683</f>
        <v>0</v>
      </c>
      <c r="O683" s="50">
        <f>N683 / AA740</f>
        <v>0</v>
      </c>
      <c r="P683" s="273">
        <f>N683 / AA804</f>
        <v>0</v>
      </c>
      <c r="Q683" s="7">
        <f t="shared" ref="Q683:Q703" si="316">G683*J683*V683/M683</f>
        <v>0</v>
      </c>
      <c r="R683" s="51">
        <f>Q683 / AA740*100</f>
        <v>0</v>
      </c>
      <c r="S683" s="51">
        <f>Q683 / AA804*100</f>
        <v>0</v>
      </c>
      <c r="T683" s="286">
        <f t="shared" ref="T683:T703" si="317">IF(R683&lt;0,R683,0)</f>
        <v>0</v>
      </c>
      <c r="U683" s="125">
        <f t="shared" ref="U683:U703" si="318">IF(R683&gt;0,R683,0)</f>
        <v>0</v>
      </c>
      <c r="V683" s="30">
        <f t="shared" ref="V683:V703" si="319">IF(EXACT(D683,UPPER(D683)),1,0.01)/X683</f>
        <v>1</v>
      </c>
      <c r="W683" s="40">
        <v>0</v>
      </c>
      <c r="X683" s="40">
        <v>1</v>
      </c>
      <c r="Y683" s="119">
        <f t="shared" ref="Y683:Y703" si="320">IF(AND(R683&lt;0,O683&gt;0),O683,0)</f>
        <v>0</v>
      </c>
      <c r="Z683" s="119">
        <f t="shared" ref="Z683:Z703" si="321">IF(AND(R683&gt;0,O683&gt;0),O683,0)</f>
        <v>0</v>
      </c>
      <c r="AA683" s="168"/>
      <c r="AB683" s="154">
        <f>_xll.BDH(C683,$AB$10,$D$1,$D$1)</f>
        <v>126.36</v>
      </c>
      <c r="AC683" s="148">
        <f t="shared" ref="AC683:AC703" si="322">IF(OR(F683="#N/A N/A",AB683="#N/A N/A"),0,  F683 - AB683)</f>
        <v>-8.3199999999999932</v>
      </c>
      <c r="AD683" s="143">
        <f t="shared" ref="AD683:AD703" si="323">IF(OR(AB683=0,AB683="#N/A N/A"),0,AC683 / AB683*100)</f>
        <v>-6.5843621399176904</v>
      </c>
      <c r="AE683" s="136">
        <v>0</v>
      </c>
      <c r="AF683" s="138">
        <f>IF(D683 = D804,1,_xll.BDP(K683,$AF$10)*L683)</f>
        <v>1.2302999999999999</v>
      </c>
      <c r="AG683" s="160">
        <f>AC683*AE683*V683/AF683 / AI740</f>
        <v>0</v>
      </c>
      <c r="AH683" s="160">
        <f>AC683*AE683*V683/AF683 / AI804</f>
        <v>0</v>
      </c>
      <c r="AI683" s="171"/>
      <c r="AJ683" s="162"/>
      <c r="AK683" s="144"/>
    </row>
    <row r="684" spans="2:37" s="40" customFormat="1" x14ac:dyDescent="0.2">
      <c r="B684" s="45">
        <v>26737</v>
      </c>
      <c r="C684" s="195" t="s">
        <v>42</v>
      </c>
      <c r="D684" s="40" t="str">
        <f>_xll.BDP(C684,$D$10)</f>
        <v>USD</v>
      </c>
      <c r="E684" s="17" t="s">
        <v>369</v>
      </c>
      <c r="F684" s="18">
        <f>_xll.BDP(C684,$F$10)</f>
        <v>16.57</v>
      </c>
      <c r="G684" s="18">
        <f>_xll.BDP(C684,$G$10)</f>
        <v>16.470099999999999</v>
      </c>
      <c r="H684" s="33">
        <f t="shared" si="313"/>
        <v>-9.9900000000001654E-2</v>
      </c>
      <c r="I684" s="22">
        <f t="shared" si="314"/>
        <v>-0.60289680144841062</v>
      </c>
      <c r="J684" s="26">
        <v>-115000</v>
      </c>
      <c r="K684" s="48" t="str">
        <f>CONCATENATE(D804,D684, " Curncy")</f>
        <v>EURUSD Curncy</v>
      </c>
      <c r="L684" s="17">
        <f>IF(D684 = D804,1,_xll.BDP(K684,$L$10))</f>
        <v>1</v>
      </c>
      <c r="M684" s="19">
        <f>IF(D684 = D804,1,_xll.BDP(K684,$M$10)*L684)</f>
        <v>1.236</v>
      </c>
      <c r="N684" s="264">
        <f t="shared" si="315"/>
        <v>9294.9029126215137</v>
      </c>
      <c r="O684" s="50">
        <f>N684 / AA740</f>
        <v>6.0023528877239554E-5</v>
      </c>
      <c r="P684" s="273">
        <f>N684 / AA804</f>
        <v>5.5238417087531452E-5</v>
      </c>
      <c r="Q684" s="7">
        <f t="shared" si="316"/>
        <v>-1532412.2168284787</v>
      </c>
      <c r="R684" s="51">
        <f>Q684 / AA740*100</f>
        <v>-0.98958310606707367</v>
      </c>
      <c r="S684" s="51">
        <f>Q684 / AA804*100</f>
        <v>-0.9106929462195561</v>
      </c>
      <c r="T684" s="286">
        <f t="shared" si="317"/>
        <v>-0.98958310606707367</v>
      </c>
      <c r="U684" s="125">
        <f t="shared" si="318"/>
        <v>0</v>
      </c>
      <c r="V684" s="30">
        <f t="shared" si="319"/>
        <v>1</v>
      </c>
      <c r="W684" s="40">
        <v>0</v>
      </c>
      <c r="X684" s="40">
        <v>1</v>
      </c>
      <c r="Y684" s="119">
        <f t="shared" si="320"/>
        <v>6.0023528877239554E-5</v>
      </c>
      <c r="Z684" s="119">
        <f t="shared" si="321"/>
        <v>0</v>
      </c>
      <c r="AA684" s="168"/>
      <c r="AB684" s="154">
        <f>_xll.BDH(C684,$AB$10,$D$1,$D$1)</f>
        <v>17.649999999999999</v>
      </c>
      <c r="AC684" s="148">
        <f t="shared" si="322"/>
        <v>-1.0799999999999983</v>
      </c>
      <c r="AD684" s="143">
        <f t="shared" si="323"/>
        <v>-6.1189801699716622</v>
      </c>
      <c r="AE684" s="136">
        <v>-115000</v>
      </c>
      <c r="AF684" s="138">
        <f>IF(D684 = D804,1,_xll.BDP(K684,$AF$10)*L684)</f>
        <v>1.2302999999999999</v>
      </c>
      <c r="AG684" s="160">
        <f>AC684*AE684*V684/AF684 / AI740</f>
        <v>6.5350658013462739E-4</v>
      </c>
      <c r="AH684" s="160">
        <f>AC684*AE684*V684/AF684 / AI804</f>
        <v>6.0120638021937071E-4</v>
      </c>
      <c r="AI684" s="171"/>
      <c r="AJ684" s="162"/>
      <c r="AK684" s="144"/>
    </row>
    <row r="685" spans="2:37" s="40" customFormat="1" x14ac:dyDescent="0.2">
      <c r="B685" s="45">
        <v>1849</v>
      </c>
      <c r="C685" s="195" t="s">
        <v>41</v>
      </c>
      <c r="D685" s="40" t="str">
        <f>_xll.BDP(C685,$D$10)</f>
        <v>USD</v>
      </c>
      <c r="E685" s="17" t="s">
        <v>368</v>
      </c>
      <c r="F685" s="18">
        <f>_xll.BDP(C685,$F$10)</f>
        <v>50.73</v>
      </c>
      <c r="G685" s="18">
        <f>_xll.BDP(C685,$G$10)</f>
        <v>50.72</v>
      </c>
      <c r="H685" s="33">
        <f t="shared" si="313"/>
        <v>-9.9999999999980105E-3</v>
      </c>
      <c r="I685" s="22">
        <f t="shared" si="314"/>
        <v>-1.9712201852943052E-2</v>
      </c>
      <c r="J685" s="26">
        <v>-30700</v>
      </c>
      <c r="K685" s="48" t="str">
        <f>CONCATENATE(D804,D685, " Curncy")</f>
        <v>EURUSD Curncy</v>
      </c>
      <c r="L685" s="17">
        <f>IF(D685 = D804,1,_xll.BDP(K685,$L$10))</f>
        <v>1</v>
      </c>
      <c r="M685" s="19">
        <f>IF(D685 = D804,1,_xll.BDP(K685,$M$10)*L685)</f>
        <v>1.236</v>
      </c>
      <c r="N685" s="264">
        <f t="shared" si="315"/>
        <v>248.38187702260433</v>
      </c>
      <c r="O685" s="50">
        <f>N685 / AA740</f>
        <v>1.6039712203776448E-6</v>
      </c>
      <c r="P685" s="273">
        <f>N685 / AA804</f>
        <v>1.4761016708768335E-6</v>
      </c>
      <c r="Q685" s="7">
        <f t="shared" si="316"/>
        <v>-1259792.8802588996</v>
      </c>
      <c r="R685" s="51">
        <f>Q685 / AA740*100</f>
        <v>-0.81353420297570322</v>
      </c>
      <c r="S685" s="51">
        <f>Q685 / AA804*100</f>
        <v>-0.74867876746887885</v>
      </c>
      <c r="T685" s="286">
        <f t="shared" si="317"/>
        <v>-0.81353420297570322</v>
      </c>
      <c r="U685" s="125">
        <f t="shared" si="318"/>
        <v>0</v>
      </c>
      <c r="V685" s="30">
        <f t="shared" si="319"/>
        <v>1</v>
      </c>
      <c r="W685" s="40">
        <v>0</v>
      </c>
      <c r="X685" s="40">
        <v>1</v>
      </c>
      <c r="Y685" s="119">
        <f t="shared" si="320"/>
        <v>1.6039712203776448E-6</v>
      </c>
      <c r="Z685" s="119">
        <f t="shared" si="321"/>
        <v>0</v>
      </c>
      <c r="AA685" s="168"/>
      <c r="AB685" s="154">
        <f>_xll.BDH(C685,$AB$10,$D$1,$D$1)</f>
        <v>52.54</v>
      </c>
      <c r="AC685" s="148">
        <f t="shared" si="322"/>
        <v>-1.8100000000000023</v>
      </c>
      <c r="AD685" s="143">
        <f t="shared" si="323"/>
        <v>-3.444994290064717</v>
      </c>
      <c r="AE685" s="136">
        <v>-30700</v>
      </c>
      <c r="AF685" s="138">
        <f>IF(D685 = D804,1,_xll.BDP(K685,$AF$10)*L685)</f>
        <v>1.2302999999999999</v>
      </c>
      <c r="AG685" s="160">
        <f>AC685*AE685*V685/AF685 / AI740</f>
        <v>2.923784230140173E-4</v>
      </c>
      <c r="AH685" s="160">
        <f>AC685*AE685*V685/AF685 / AI804</f>
        <v>2.6897934725966078E-4</v>
      </c>
      <c r="AI685" s="171"/>
      <c r="AJ685" s="162"/>
      <c r="AK685" s="144"/>
    </row>
    <row r="686" spans="2:37" s="40" customFormat="1" ht="12" customHeight="1" x14ac:dyDescent="0.2">
      <c r="B686" s="45">
        <v>12115</v>
      </c>
      <c r="C686" s="195" t="s">
        <v>1066</v>
      </c>
      <c r="D686" s="40" t="str">
        <f>_xll.BDP(C686,$D$10)</f>
        <v>USD</v>
      </c>
      <c r="E686" s="17" t="s">
        <v>1138</v>
      </c>
      <c r="F686" s="18">
        <f>_xll.BDP(C686,$F$10)</f>
        <v>68.400000000000006</v>
      </c>
      <c r="G686" s="18">
        <f>_xll.BDP(C686,$G$10)</f>
        <v>68.319999999999993</v>
      </c>
      <c r="H686" s="33">
        <f t="shared" si="313"/>
        <v>-8.0000000000012506E-2</v>
      </c>
      <c r="I686" s="22">
        <f t="shared" si="314"/>
        <v>-0.11695906432750366</v>
      </c>
      <c r="J686" s="26">
        <v>0</v>
      </c>
      <c r="K686" s="48" t="str">
        <f>CONCATENATE(D804,D686, " Curncy")</f>
        <v>EURUSD Curncy</v>
      </c>
      <c r="L686" s="17">
        <f>IF(D686 = D804,1,_xll.BDP(K686,$L$10))</f>
        <v>1</v>
      </c>
      <c r="M686" s="19">
        <f>IF(D686 = D804,1,_xll.BDP(K686,$M$10)*L686)</f>
        <v>1.236</v>
      </c>
      <c r="N686" s="264">
        <f t="shared" si="315"/>
        <v>0</v>
      </c>
      <c r="O686" s="50">
        <f>N686 / AA740</f>
        <v>0</v>
      </c>
      <c r="P686" s="273">
        <f>N686 / AA804</f>
        <v>0</v>
      </c>
      <c r="Q686" s="7">
        <f t="shared" si="316"/>
        <v>0</v>
      </c>
      <c r="R686" s="51">
        <f>Q686 / AA740*100</f>
        <v>0</v>
      </c>
      <c r="S686" s="51">
        <f>Q686 / AA804*100</f>
        <v>0</v>
      </c>
      <c r="T686" s="286">
        <f t="shared" si="317"/>
        <v>0</v>
      </c>
      <c r="U686" s="125">
        <f t="shared" si="318"/>
        <v>0</v>
      </c>
      <c r="V686" s="30">
        <f t="shared" si="319"/>
        <v>1</v>
      </c>
      <c r="W686" s="40">
        <v>0</v>
      </c>
      <c r="X686" s="40">
        <v>1</v>
      </c>
      <c r="Y686" s="119">
        <f t="shared" si="320"/>
        <v>0</v>
      </c>
      <c r="Z686" s="119">
        <f t="shared" si="321"/>
        <v>0</v>
      </c>
      <c r="AA686" s="168"/>
      <c r="AB686" s="154">
        <f>_xll.BDH(C686,$AB$10,$D$1,$D$1)</f>
        <v>71.319999999999993</v>
      </c>
      <c r="AC686" s="148">
        <f t="shared" si="322"/>
        <v>-2.9199999999999875</v>
      </c>
      <c r="AD686" s="143">
        <f t="shared" si="323"/>
        <v>-4.0942232192933092</v>
      </c>
      <c r="AE686" s="136">
        <v>0</v>
      </c>
      <c r="AF686" s="138">
        <f>IF(D686 = D804,1,_xll.BDP(K686,$AF$10)*L686)</f>
        <v>1.2302999999999999</v>
      </c>
      <c r="AG686" s="160">
        <f>AC686*AE686*V686/AF686 / AI740</f>
        <v>0</v>
      </c>
      <c r="AH686" s="160">
        <f>AC686*AE686*V686/AF686 / AI804</f>
        <v>0</v>
      </c>
      <c r="AI686" s="171"/>
      <c r="AJ686" s="162"/>
      <c r="AK686" s="144"/>
    </row>
    <row r="687" spans="2:37" s="40" customFormat="1" ht="12" customHeight="1" x14ac:dyDescent="0.2">
      <c r="B687" s="45">
        <v>18408</v>
      </c>
      <c r="C687" s="195" t="s">
        <v>1067</v>
      </c>
      <c r="D687" s="40" t="str">
        <f>_xll.BDP(C687,$D$10)</f>
        <v>USD</v>
      </c>
      <c r="E687" s="17" t="s">
        <v>1139</v>
      </c>
      <c r="F687" s="18">
        <f>_xll.BDP(C687,$F$10)</f>
        <v>25.5</v>
      </c>
      <c r="G687" s="18">
        <f>_xll.BDP(C687,$G$10)</f>
        <v>25.145</v>
      </c>
      <c r="H687" s="33">
        <f t="shared" si="313"/>
        <v>-0.35500000000000043</v>
      </c>
      <c r="I687" s="22">
        <f t="shared" si="314"/>
        <v>-1.3921568627450998</v>
      </c>
      <c r="J687" s="26">
        <v>0</v>
      </c>
      <c r="K687" s="48" t="str">
        <f>CONCATENATE(D804,D687, " Curncy")</f>
        <v>EURUSD Curncy</v>
      </c>
      <c r="L687" s="17">
        <f>IF(D687 = D804,1,_xll.BDP(K687,$L$10))</f>
        <v>1</v>
      </c>
      <c r="M687" s="19">
        <f>IF(D687 = D804,1,_xll.BDP(K687,$M$10)*L687)</f>
        <v>1.236</v>
      </c>
      <c r="N687" s="264">
        <f t="shared" si="315"/>
        <v>0</v>
      </c>
      <c r="O687" s="50">
        <f>N687 / AA740</f>
        <v>0</v>
      </c>
      <c r="P687" s="273">
        <f>N687 / AA804</f>
        <v>0</v>
      </c>
      <c r="Q687" s="7">
        <f t="shared" si="316"/>
        <v>0</v>
      </c>
      <c r="R687" s="51">
        <f>Q687 / AA740*100</f>
        <v>0</v>
      </c>
      <c r="S687" s="51">
        <f>Q687 / AA804*100</f>
        <v>0</v>
      </c>
      <c r="T687" s="286">
        <f t="shared" si="317"/>
        <v>0</v>
      </c>
      <c r="U687" s="125">
        <f t="shared" si="318"/>
        <v>0</v>
      </c>
      <c r="V687" s="30">
        <f t="shared" si="319"/>
        <v>1</v>
      </c>
      <c r="W687" s="40">
        <v>0</v>
      </c>
      <c r="X687" s="40">
        <v>1</v>
      </c>
      <c r="Y687" s="119">
        <f t="shared" si="320"/>
        <v>0</v>
      </c>
      <c r="Z687" s="119">
        <f t="shared" si="321"/>
        <v>0</v>
      </c>
      <c r="AA687" s="168"/>
      <c r="AB687" s="154">
        <f>_xll.BDH(C687,$AB$10,$D$1,$D$1)</f>
        <v>26.8</v>
      </c>
      <c r="AC687" s="148">
        <f t="shared" si="322"/>
        <v>-1.3000000000000007</v>
      </c>
      <c r="AD687" s="143">
        <f t="shared" si="323"/>
        <v>-4.8507462686567182</v>
      </c>
      <c r="AE687" s="136">
        <v>0</v>
      </c>
      <c r="AF687" s="138">
        <f>IF(D687 = D804,1,_xll.BDP(K687,$AF$10)*L687)</f>
        <v>1.2302999999999999</v>
      </c>
      <c r="AG687" s="160">
        <f>AC687*AE687*V687/AF687 / AI740</f>
        <v>0</v>
      </c>
      <c r="AH687" s="160">
        <f>AC687*AE687*V687/AF687 / AI804</f>
        <v>0</v>
      </c>
      <c r="AI687" s="171"/>
      <c r="AJ687" s="162"/>
      <c r="AK687" s="144"/>
    </row>
    <row r="688" spans="2:37" s="40" customFormat="1" x14ac:dyDescent="0.2">
      <c r="B688" s="45">
        <v>19383</v>
      </c>
      <c r="C688" s="195" t="s">
        <v>39</v>
      </c>
      <c r="D688" s="40" t="str">
        <f>_xll.BDP(C688,$D$10)</f>
        <v>USD</v>
      </c>
      <c r="E688" s="17" t="s">
        <v>325</v>
      </c>
      <c r="F688" s="18">
        <f>_xll.BDP(C688,$F$10)</f>
        <v>309.10000000000002</v>
      </c>
      <c r="G688" s="18">
        <f>_xll.BDP(C688,$G$10)</f>
        <v>306.435</v>
      </c>
      <c r="H688" s="33">
        <f t="shared" si="313"/>
        <v>-2.6650000000000205</v>
      </c>
      <c r="I688" s="22">
        <f t="shared" si="314"/>
        <v>-0.86218052410223889</v>
      </c>
      <c r="J688" s="26">
        <v>-14160</v>
      </c>
      <c r="K688" s="48" t="str">
        <f>CONCATENATE(D804,D688, " Curncy")</f>
        <v>EURUSD Curncy</v>
      </c>
      <c r="L688" s="17">
        <f>IF(D688 = D804,1,_xll.BDP(K688,$L$10))</f>
        <v>1</v>
      </c>
      <c r="M688" s="19">
        <f>IF(D688 = D804,1,_xll.BDP(K688,$M$10)*L688)</f>
        <v>1.236</v>
      </c>
      <c r="N688" s="264">
        <f t="shared" si="315"/>
        <v>30531.067961165285</v>
      </c>
      <c r="O688" s="50">
        <f>N688 / AA740</f>
        <v>1.9715993342238263E-4</v>
      </c>
      <c r="P688" s="273">
        <f>N688 / AA804</f>
        <v>1.8144222505826727E-4</v>
      </c>
      <c r="Q688" s="7">
        <f t="shared" si="316"/>
        <v>-3510614.5631067958</v>
      </c>
      <c r="R688" s="51">
        <f>Q688 / AA740*100</f>
        <v>-2.2670433095042153</v>
      </c>
      <c r="S688" s="51">
        <f>Q688 / AA804*100</f>
        <v>-2.0863132546240037</v>
      </c>
      <c r="T688" s="286">
        <f t="shared" si="317"/>
        <v>-2.2670433095042153</v>
      </c>
      <c r="U688" s="125">
        <f t="shared" si="318"/>
        <v>0</v>
      </c>
      <c r="V688" s="30">
        <f t="shared" si="319"/>
        <v>1</v>
      </c>
      <c r="W688" s="40">
        <v>0</v>
      </c>
      <c r="X688" s="40">
        <v>1</v>
      </c>
      <c r="Y688" s="119">
        <f t="shared" si="320"/>
        <v>1.9715993342238263E-4</v>
      </c>
      <c r="Z688" s="119">
        <f t="shared" si="321"/>
        <v>0</v>
      </c>
      <c r="AA688" s="168"/>
      <c r="AB688" s="154">
        <f>_xll.BDH(C688,$AB$10,$D$1,$D$1)</f>
        <v>329.1</v>
      </c>
      <c r="AC688" s="148">
        <f t="shared" si="322"/>
        <v>-20</v>
      </c>
      <c r="AD688" s="143">
        <f t="shared" si="323"/>
        <v>-6.0771801883925853</v>
      </c>
      <c r="AE688" s="136">
        <v>-14160</v>
      </c>
      <c r="AF688" s="138">
        <f>IF(D688 = D804,1,_xll.BDP(K688,$AF$10)*L688)</f>
        <v>1.2302999999999999</v>
      </c>
      <c r="AG688" s="160">
        <f>AC688*AE688*V688/AF688 / AI740</f>
        <v>1.4901212841717129E-3</v>
      </c>
      <c r="AH688" s="160">
        <f>AC688*AE688*V688/AF688 / AI804</f>
        <v>1.3708667220461036E-3</v>
      </c>
      <c r="AI688" s="171"/>
      <c r="AJ688" s="162"/>
      <c r="AK688" s="144"/>
    </row>
    <row r="689" spans="1:37" s="40" customFormat="1" ht="12" customHeight="1" x14ac:dyDescent="0.2">
      <c r="B689" s="45">
        <v>22497</v>
      </c>
      <c r="C689" s="195" t="s">
        <v>1068</v>
      </c>
      <c r="D689" s="40" t="str">
        <f>_xll.BDP(C689,$D$10)</f>
        <v>USD</v>
      </c>
      <c r="E689" s="17" t="s">
        <v>1140</v>
      </c>
      <c r="F689" s="18">
        <f>_xll.BDP(C689,$F$10)</f>
        <v>95.16</v>
      </c>
      <c r="G689" s="18">
        <f>_xll.BDP(C689,$G$10)</f>
        <v>96.7286</v>
      </c>
      <c r="H689" s="33">
        <f t="shared" si="313"/>
        <v>1.5686000000000035</v>
      </c>
      <c r="I689" s="22">
        <f t="shared" si="314"/>
        <v>1.6483816729718406</v>
      </c>
      <c r="J689" s="26">
        <v>0</v>
      </c>
      <c r="K689" s="48" t="str">
        <f>CONCATENATE(D804,D689, " Curncy")</f>
        <v>EURUSD Curncy</v>
      </c>
      <c r="L689" s="17">
        <f>IF(D689 = D804,1,_xll.BDP(K689,$L$10))</f>
        <v>1</v>
      </c>
      <c r="M689" s="19">
        <f>IF(D689 = D804,1,_xll.BDP(K689,$M$10)*L689)</f>
        <v>1.236</v>
      </c>
      <c r="N689" s="264">
        <f t="shared" si="315"/>
        <v>0</v>
      </c>
      <c r="O689" s="50">
        <f>N689 / AA740</f>
        <v>0</v>
      </c>
      <c r="P689" s="273">
        <f>N689 / AA804</f>
        <v>0</v>
      </c>
      <c r="Q689" s="7">
        <f t="shared" si="316"/>
        <v>0</v>
      </c>
      <c r="R689" s="51">
        <f>Q689 / AA740*100</f>
        <v>0</v>
      </c>
      <c r="S689" s="51">
        <f>Q689 / AA804*100</f>
        <v>0</v>
      </c>
      <c r="T689" s="286">
        <f t="shared" si="317"/>
        <v>0</v>
      </c>
      <c r="U689" s="125">
        <f t="shared" si="318"/>
        <v>0</v>
      </c>
      <c r="V689" s="30">
        <f t="shared" si="319"/>
        <v>1</v>
      </c>
      <c r="W689" s="40">
        <v>0</v>
      </c>
      <c r="X689" s="40">
        <v>1</v>
      </c>
      <c r="Y689" s="119">
        <f t="shared" si="320"/>
        <v>0</v>
      </c>
      <c r="Z689" s="119">
        <f t="shared" si="321"/>
        <v>0</v>
      </c>
      <c r="AA689" s="168"/>
      <c r="AB689" s="154">
        <f>_xll.BDH(C689,$AB$10,$D$1,$D$1)</f>
        <v>102.09</v>
      </c>
      <c r="AC689" s="148">
        <f t="shared" si="322"/>
        <v>-6.9300000000000068</v>
      </c>
      <c r="AD689" s="143">
        <f t="shared" si="323"/>
        <v>-6.7881281222450838</v>
      </c>
      <c r="AE689" s="136">
        <v>0</v>
      </c>
      <c r="AF689" s="138">
        <f>IF(D689 = D804,1,_xll.BDP(K689,$AF$10)*L689)</f>
        <v>1.2302999999999999</v>
      </c>
      <c r="AG689" s="160">
        <f>AC689*AE689*V689/AF689 / AI740</f>
        <v>0</v>
      </c>
      <c r="AH689" s="160">
        <f>AC689*AE689*V689/AF689 / AI804</f>
        <v>0</v>
      </c>
      <c r="AI689" s="171"/>
      <c r="AJ689" s="162"/>
      <c r="AK689" s="144"/>
    </row>
    <row r="690" spans="1:37" s="40" customFormat="1" x14ac:dyDescent="0.2">
      <c r="B690" s="45">
        <v>24750</v>
      </c>
      <c r="C690" s="195" t="s">
        <v>38</v>
      </c>
      <c r="D690" s="40" t="str">
        <f>_xll.BDP(C690,$D$10)</f>
        <v>USD</v>
      </c>
      <c r="E690" s="17" t="s">
        <v>324</v>
      </c>
      <c r="F690" s="18">
        <f>_xll.BDP(C690,$F$10)</f>
        <v>302.73</v>
      </c>
      <c r="G690" s="18">
        <f>_xll.BDP(C690,$G$10)</f>
        <v>308.84500000000003</v>
      </c>
      <c r="H690" s="33">
        <f t="shared" si="313"/>
        <v>6.1150000000000091</v>
      </c>
      <c r="I690" s="22">
        <f t="shared" si="314"/>
        <v>2.0199517722062592</v>
      </c>
      <c r="J690" s="26">
        <v>0</v>
      </c>
      <c r="K690" s="48" t="str">
        <f>CONCATENATE(D804,D690, " Curncy")</f>
        <v>EURUSD Curncy</v>
      </c>
      <c r="L690" s="17">
        <f>IF(D690 = D804,1,_xll.BDP(K690,$L$10))</f>
        <v>1</v>
      </c>
      <c r="M690" s="19">
        <f>IF(D690 = D804,1,_xll.BDP(K690,$M$10)*L690)</f>
        <v>1.236</v>
      </c>
      <c r="N690" s="264">
        <f t="shared" si="315"/>
        <v>0</v>
      </c>
      <c r="O690" s="50">
        <f>N690 / AA740</f>
        <v>0</v>
      </c>
      <c r="P690" s="273">
        <f>N690 / AA804</f>
        <v>0</v>
      </c>
      <c r="Q690" s="7">
        <f t="shared" si="316"/>
        <v>0</v>
      </c>
      <c r="R690" s="51">
        <f>Q690 / AA740*100</f>
        <v>0</v>
      </c>
      <c r="S690" s="51">
        <f>Q690 / AA804*100</f>
        <v>0</v>
      </c>
      <c r="T690" s="286">
        <f t="shared" si="317"/>
        <v>0</v>
      </c>
      <c r="U690" s="125">
        <f t="shared" si="318"/>
        <v>0</v>
      </c>
      <c r="V690" s="30">
        <f t="shared" si="319"/>
        <v>1</v>
      </c>
      <c r="W690" s="40">
        <v>0</v>
      </c>
      <c r="X690" s="40">
        <v>1</v>
      </c>
      <c r="Y690" s="119">
        <f t="shared" si="320"/>
        <v>0</v>
      </c>
      <c r="Z690" s="119">
        <f t="shared" si="321"/>
        <v>0</v>
      </c>
      <c r="AA690" s="168"/>
      <c r="AB690" s="154">
        <f>_xll.BDH(C690,$AB$10,$D$1,$D$1)</f>
        <v>286.01</v>
      </c>
      <c r="AC690" s="148">
        <f t="shared" si="322"/>
        <v>16.720000000000027</v>
      </c>
      <c r="AD690" s="143">
        <f t="shared" si="323"/>
        <v>5.8459494423272007</v>
      </c>
      <c r="AE690" s="136">
        <v>0</v>
      </c>
      <c r="AF690" s="138">
        <f>IF(D690 = D804,1,_xll.BDP(K690,$AF$10)*L690)</f>
        <v>1.2302999999999999</v>
      </c>
      <c r="AG690" s="160">
        <f>AC690*AE690*V690/AF690 / AI740</f>
        <v>0</v>
      </c>
      <c r="AH690" s="160">
        <f>AC690*AE690*V690/AF690 / AI804</f>
        <v>0</v>
      </c>
      <c r="AI690" s="171"/>
      <c r="AJ690" s="162"/>
      <c r="AK690" s="144"/>
    </row>
    <row r="691" spans="1:37" s="40" customFormat="1" x14ac:dyDescent="0.2">
      <c r="B691" s="45">
        <v>19902</v>
      </c>
      <c r="C691" s="195" t="s">
        <v>37</v>
      </c>
      <c r="D691" s="40" t="str">
        <f>_xll.BDP(C691,$D$10)</f>
        <v>USD</v>
      </c>
      <c r="E691" s="17" t="s">
        <v>323</v>
      </c>
      <c r="F691" s="18">
        <f>_xll.BDP(C691,$F$10)</f>
        <v>10.029999999999999</v>
      </c>
      <c r="G691" s="18">
        <f>_xll.BDP(C691,$G$10)</f>
        <v>10.32</v>
      </c>
      <c r="H691" s="33">
        <f t="shared" si="313"/>
        <v>0.29000000000000092</v>
      </c>
      <c r="I691" s="22">
        <f t="shared" si="314"/>
        <v>2.8913260219342067</v>
      </c>
      <c r="J691" s="26">
        <v>410000</v>
      </c>
      <c r="K691" s="48" t="str">
        <f>CONCATENATE(D804,D691, " Curncy")</f>
        <v>EURUSD Curncy</v>
      </c>
      <c r="L691" s="17">
        <f>IF(D691 = D804,1,_xll.BDP(K691,$L$10))</f>
        <v>1</v>
      </c>
      <c r="M691" s="19">
        <f>IF(D691 = D804,1,_xll.BDP(K691,$M$10)*L691)</f>
        <v>1.236</v>
      </c>
      <c r="N691" s="264">
        <f t="shared" si="315"/>
        <v>96197.411003236557</v>
      </c>
      <c r="O691" s="50">
        <f>N691 / AA740</f>
        <v>6.2121230652423622E-4</v>
      </c>
      <c r="P691" s="273">
        <f>N691 / AA804</f>
        <v>5.7168888816707157E-4</v>
      </c>
      <c r="Q691" s="7">
        <f t="shared" si="316"/>
        <v>3423300.9708737866</v>
      </c>
      <c r="R691" s="51">
        <f>Q691 / AA740*100</f>
        <v>2.2106589666655507</v>
      </c>
      <c r="S691" s="51">
        <f>Q691 / AA804*100</f>
        <v>2.0344239054772966</v>
      </c>
      <c r="T691" s="286">
        <f t="shared" si="317"/>
        <v>0</v>
      </c>
      <c r="U691" s="125">
        <f t="shared" si="318"/>
        <v>2.2106589666655507</v>
      </c>
      <c r="V691" s="30">
        <f t="shared" si="319"/>
        <v>1</v>
      </c>
      <c r="W691" s="40">
        <v>0</v>
      </c>
      <c r="X691" s="40">
        <v>1</v>
      </c>
      <c r="Y691" s="119">
        <f t="shared" si="320"/>
        <v>0</v>
      </c>
      <c r="Z691" s="119">
        <f t="shared" si="321"/>
        <v>6.2121230652423622E-4</v>
      </c>
      <c r="AA691" s="168"/>
      <c r="AB691" s="154">
        <f>_xll.BDH(C691,$AB$10,$D$1,$D$1)</f>
        <v>9.44</v>
      </c>
      <c r="AC691" s="148">
        <f t="shared" si="322"/>
        <v>0.58999999999999986</v>
      </c>
      <c r="AD691" s="143">
        <f t="shared" si="323"/>
        <v>6.2499999999999982</v>
      </c>
      <c r="AE691" s="136">
        <v>410000</v>
      </c>
      <c r="AF691" s="138">
        <f>IF(D691 = D804,1,_xll.BDP(K691,$AF$10)*L691)</f>
        <v>1.2302999999999999</v>
      </c>
      <c r="AG691" s="160">
        <f>AC691*AE691*V691/AF691 / AI740</f>
        <v>1.2728119302300046E-3</v>
      </c>
      <c r="AH691" s="160">
        <f>AC691*AE691*V691/AF691 / AI804</f>
        <v>1.1709486584143799E-3</v>
      </c>
      <c r="AI691" s="171"/>
      <c r="AJ691" s="162"/>
      <c r="AK691" s="144"/>
    </row>
    <row r="692" spans="1:37" s="40" customFormat="1" x14ac:dyDescent="0.2">
      <c r="B692" s="48">
        <v>27054</v>
      </c>
      <c r="D692" s="40" t="s">
        <v>35</v>
      </c>
      <c r="E692" s="17" t="s">
        <v>36</v>
      </c>
      <c r="F692" s="18">
        <v>1</v>
      </c>
      <c r="G692" s="18">
        <v>1</v>
      </c>
      <c r="H692" s="33">
        <f t="shared" si="313"/>
        <v>0</v>
      </c>
      <c r="I692" s="22">
        <f t="shared" si="314"/>
        <v>0</v>
      </c>
      <c r="J692" s="26">
        <v>1933201</v>
      </c>
      <c r="K692" s="48" t="str">
        <f>CONCATENATE(D804,D692, " Curncy")</f>
        <v>EURUSD Curncy</v>
      </c>
      <c r="L692" s="17">
        <f>IF(D692 = D804,1,_xll.BDP(K692,$L$10))</f>
        <v>1</v>
      </c>
      <c r="M692" s="19">
        <f>IF(D692 = D804,1,_xll.BDP(K692,$M$10)*L692)</f>
        <v>1.236</v>
      </c>
      <c r="N692" s="264">
        <f t="shared" si="315"/>
        <v>0</v>
      </c>
      <c r="O692" s="50">
        <f>N692 / AA740</f>
        <v>0</v>
      </c>
      <c r="P692" s="273">
        <f>N692 / AA804</f>
        <v>0</v>
      </c>
      <c r="Q692" s="7">
        <f t="shared" si="316"/>
        <v>1564078.4789644014</v>
      </c>
      <c r="R692" s="51">
        <f>Q692 / AA740*100</f>
        <v>1.0100321717283063</v>
      </c>
      <c r="S692" s="51">
        <f>Q692 / AA804*100</f>
        <v>0.92951180007861023</v>
      </c>
      <c r="T692" s="286">
        <f t="shared" si="317"/>
        <v>0</v>
      </c>
      <c r="U692" s="125">
        <f t="shared" si="318"/>
        <v>1.0100321717283063</v>
      </c>
      <c r="V692" s="30">
        <f t="shared" si="319"/>
        <v>1</v>
      </c>
      <c r="W692" s="40">
        <v>1</v>
      </c>
      <c r="X692" s="40">
        <v>1</v>
      </c>
      <c r="Y692" s="119">
        <f t="shared" si="320"/>
        <v>0</v>
      </c>
      <c r="Z692" s="119">
        <f t="shared" si="321"/>
        <v>0</v>
      </c>
      <c r="AA692" s="168"/>
      <c r="AB692" s="154">
        <v>1</v>
      </c>
      <c r="AC692" s="148">
        <f t="shared" si="322"/>
        <v>0</v>
      </c>
      <c r="AD692" s="143">
        <f t="shared" si="323"/>
        <v>0</v>
      </c>
      <c r="AE692" s="136">
        <v>1933201</v>
      </c>
      <c r="AF692" s="138">
        <f>IF(D692 = D804,1,_xll.BDP(K692,$AF$10)*L692)</f>
        <v>1.2302999999999999</v>
      </c>
      <c r="AG692" s="160">
        <f>AC692*AE692*V692/AF692 / AI740</f>
        <v>0</v>
      </c>
      <c r="AH692" s="160">
        <f>AC692*AE692*V692/AF692 / AI804</f>
        <v>0</v>
      </c>
      <c r="AI692" s="171"/>
      <c r="AJ692" s="162"/>
      <c r="AK692" s="144"/>
    </row>
    <row r="693" spans="1:37" s="40" customFormat="1" x14ac:dyDescent="0.2">
      <c r="B693" s="45">
        <v>20820</v>
      </c>
      <c r="C693" s="195" t="s">
        <v>34</v>
      </c>
      <c r="D693" s="40" t="str">
        <f>_xll.BDP(C693,$D$10)</f>
        <v>USD</v>
      </c>
      <c r="E693" s="17" t="s">
        <v>367</v>
      </c>
      <c r="F693" s="18">
        <f>_xll.BDP(C693,$F$10)</f>
        <v>46.72</v>
      </c>
      <c r="G693" s="18">
        <f>_xll.BDP(C693,$G$10)</f>
        <v>47.02</v>
      </c>
      <c r="H693" s="33">
        <f t="shared" si="313"/>
        <v>0.30000000000000426</v>
      </c>
      <c r="I693" s="22">
        <f t="shared" si="314"/>
        <v>0.64212328767124205</v>
      </c>
      <c r="J693" s="26">
        <v>-35000</v>
      </c>
      <c r="K693" s="48" t="str">
        <f>CONCATENATE(D804,D693, " Curncy")</f>
        <v>EURUSD Curncy</v>
      </c>
      <c r="L693" s="17">
        <f>IF(D693 = D804,1,_xll.BDP(K693,$L$10))</f>
        <v>1</v>
      </c>
      <c r="M693" s="19">
        <f>IF(D693 = D804,1,_xll.BDP(K693,$M$10)*L693)</f>
        <v>1.236</v>
      </c>
      <c r="N693" s="264">
        <f t="shared" si="315"/>
        <v>-8495.1456310680824</v>
      </c>
      <c r="O693" s="50">
        <f>N693 / AA740</f>
        <v>-5.4858950534100522E-5</v>
      </c>
      <c r="P693" s="273">
        <f>N693 / AA804</f>
        <v>-5.0485562033257508E-5</v>
      </c>
      <c r="Q693" s="7">
        <f t="shared" si="316"/>
        <v>-1331472.4919093852</v>
      </c>
      <c r="R693" s="51">
        <f>Q693 / AA740*100</f>
        <v>-0.85982261803779003</v>
      </c>
      <c r="S693" s="51">
        <f>Q693 / AA804*100</f>
        <v>-0.79127704226791151</v>
      </c>
      <c r="T693" s="286">
        <f t="shared" si="317"/>
        <v>-0.85982261803779003</v>
      </c>
      <c r="U693" s="125">
        <f t="shared" si="318"/>
        <v>0</v>
      </c>
      <c r="V693" s="30">
        <f t="shared" si="319"/>
        <v>1</v>
      </c>
      <c r="W693" s="40">
        <v>0</v>
      </c>
      <c r="X693" s="40">
        <v>1</v>
      </c>
      <c r="Y693" s="119">
        <f t="shared" si="320"/>
        <v>0</v>
      </c>
      <c r="Z693" s="119">
        <f t="shared" si="321"/>
        <v>0</v>
      </c>
      <c r="AA693" s="168"/>
      <c r="AB693" s="154">
        <f>_xll.BDH(C693,$AB$10,$D$1,$D$1)</f>
        <v>50.21</v>
      </c>
      <c r="AC693" s="148">
        <f t="shared" si="322"/>
        <v>-3.490000000000002</v>
      </c>
      <c r="AD693" s="143">
        <f t="shared" si="323"/>
        <v>-6.9508066122286438</v>
      </c>
      <c r="AE693" s="136">
        <v>-35000</v>
      </c>
      <c r="AF693" s="138">
        <f>IF(D693 = D804,1,_xll.BDP(K693,$AF$10)*L693)</f>
        <v>1.2302999999999999</v>
      </c>
      <c r="AG693" s="160">
        <f>AC693*AE693*V693/AF693 / AI740</f>
        <v>6.4272003835301851E-4</v>
      </c>
      <c r="AH693" s="160">
        <f>AC693*AE693*V693/AF693 / AI804</f>
        <v>5.9128308650399587E-4</v>
      </c>
      <c r="AI693" s="171"/>
      <c r="AJ693" s="162"/>
      <c r="AK693" s="144"/>
    </row>
    <row r="694" spans="1:37" s="40" customFormat="1" ht="12" customHeight="1" x14ac:dyDescent="0.2">
      <c r="B694" s="45">
        <v>26267</v>
      </c>
      <c r="C694" s="195" t="s">
        <v>1070</v>
      </c>
      <c r="D694" s="40" t="str">
        <f>_xll.BDP(C694,$D$10)</f>
        <v>USD</v>
      </c>
      <c r="E694" s="17" t="s">
        <v>1142</v>
      </c>
      <c r="F694" s="18">
        <f>_xll.BDP(C694,$F$10)</f>
        <v>13.71</v>
      </c>
      <c r="G694" s="18">
        <f>_xll.BDP(C694,$G$10)</f>
        <v>14.03</v>
      </c>
      <c r="H694" s="33">
        <f t="shared" si="313"/>
        <v>0.31999999999999851</v>
      </c>
      <c r="I694" s="22">
        <f t="shared" si="314"/>
        <v>2.3340627279358022</v>
      </c>
      <c r="J694" s="26">
        <v>0</v>
      </c>
      <c r="K694" s="48" t="str">
        <f>CONCATENATE(D804,D694, " Curncy")</f>
        <v>EURUSD Curncy</v>
      </c>
      <c r="L694" s="17">
        <f>IF(D694 = D804,1,_xll.BDP(K694,$L$10))</f>
        <v>1</v>
      </c>
      <c r="M694" s="19">
        <f>IF(D694 = D804,1,_xll.BDP(K694,$M$10)*L694)</f>
        <v>1.236</v>
      </c>
      <c r="N694" s="264">
        <f t="shared" si="315"/>
        <v>0</v>
      </c>
      <c r="O694" s="50">
        <f>N694 / AA740</f>
        <v>0</v>
      </c>
      <c r="P694" s="273">
        <f>N694 / AA804</f>
        <v>0</v>
      </c>
      <c r="Q694" s="7">
        <f t="shared" si="316"/>
        <v>0</v>
      </c>
      <c r="R694" s="51">
        <f>Q694 / AA740*100</f>
        <v>0</v>
      </c>
      <c r="S694" s="51">
        <f>Q694 / AA804*100</f>
        <v>0</v>
      </c>
      <c r="T694" s="286">
        <f t="shared" si="317"/>
        <v>0</v>
      </c>
      <c r="U694" s="125">
        <f t="shared" si="318"/>
        <v>0</v>
      </c>
      <c r="V694" s="30">
        <f t="shared" si="319"/>
        <v>1</v>
      </c>
      <c r="W694" s="40">
        <v>0</v>
      </c>
      <c r="X694" s="40">
        <v>1</v>
      </c>
      <c r="Y694" s="119">
        <f t="shared" si="320"/>
        <v>0</v>
      </c>
      <c r="Z694" s="119">
        <f t="shared" si="321"/>
        <v>0</v>
      </c>
      <c r="AA694" s="168"/>
      <c r="AB694" s="154">
        <f>_xll.BDH(C694,$AB$10,$D$1,$D$1)</f>
        <v>15.29</v>
      </c>
      <c r="AC694" s="148">
        <f t="shared" si="322"/>
        <v>-1.5799999999999983</v>
      </c>
      <c r="AD694" s="143">
        <f t="shared" si="323"/>
        <v>-10.333551340745576</v>
      </c>
      <c r="AE694" s="136">
        <v>0</v>
      </c>
      <c r="AF694" s="138">
        <f>IF(D694 = D804,1,_xll.BDP(K694,$AF$10)*L694)</f>
        <v>1.2302999999999999</v>
      </c>
      <c r="AG694" s="160">
        <f>AC694*AE694*V694/AF694 / AI740</f>
        <v>0</v>
      </c>
      <c r="AH694" s="160">
        <f>AC694*AE694*V694/AF694 / AI804</f>
        <v>0</v>
      </c>
      <c r="AI694" s="171"/>
      <c r="AJ694" s="162"/>
      <c r="AK694" s="144"/>
    </row>
    <row r="695" spans="1:37" s="40" customFormat="1" x14ac:dyDescent="0.2">
      <c r="B695" s="45">
        <v>2974</v>
      </c>
      <c r="C695" s="195" t="s">
        <v>33</v>
      </c>
      <c r="D695" s="40" t="str">
        <f>_xll.BDP(C695,$D$10)</f>
        <v>USD</v>
      </c>
      <c r="E695" s="17" t="s">
        <v>322</v>
      </c>
      <c r="F695" s="18">
        <f>_xll.BDP(C695,$F$10)</f>
        <v>180.26</v>
      </c>
      <c r="G695" s="18">
        <f>_xll.BDP(C695,$G$10)</f>
        <v>180.4</v>
      </c>
      <c r="H695" s="33">
        <f t="shared" si="313"/>
        <v>0.14000000000001478</v>
      </c>
      <c r="I695" s="22">
        <f t="shared" si="314"/>
        <v>7.7665594141803393E-2</v>
      </c>
      <c r="J695" s="26">
        <v>-33315</v>
      </c>
      <c r="K695" s="48" t="str">
        <f>CONCATENATE(D804,D695, " Curncy")</f>
        <v>EURUSD Curncy</v>
      </c>
      <c r="L695" s="17">
        <f>IF(D695 = D804,1,_xll.BDP(K695,$L$10))</f>
        <v>1</v>
      </c>
      <c r="M695" s="19">
        <f>IF(D695 = D804,1,_xll.BDP(K695,$M$10)*L695)</f>
        <v>1.236</v>
      </c>
      <c r="N695" s="264">
        <f t="shared" si="315"/>
        <v>-3773.5436893207866</v>
      </c>
      <c r="O695" s="50">
        <f>N695 / AA740</f>
        <v>-2.4368345827249678E-5</v>
      </c>
      <c r="P695" s="273">
        <f>N695 / AA804</f>
        <v>-2.2425686655175034E-5</v>
      </c>
      <c r="Q695" s="7">
        <f t="shared" si="316"/>
        <v>-4862480.5825242717</v>
      </c>
      <c r="R695" s="51">
        <f>Q695 / AA740*100</f>
        <v>-3.1400354194538411</v>
      </c>
      <c r="S695" s="51">
        <f>Q695 / AA804*100</f>
        <v>-2.8897099089951062</v>
      </c>
      <c r="T695" s="286">
        <f t="shared" si="317"/>
        <v>-3.1400354194538411</v>
      </c>
      <c r="U695" s="125">
        <f t="shared" si="318"/>
        <v>0</v>
      </c>
      <c r="V695" s="30">
        <f t="shared" si="319"/>
        <v>1</v>
      </c>
      <c r="W695" s="40">
        <v>0</v>
      </c>
      <c r="X695" s="40">
        <v>1</v>
      </c>
      <c r="Y695" s="119">
        <f t="shared" si="320"/>
        <v>0</v>
      </c>
      <c r="Z695" s="119">
        <f t="shared" si="321"/>
        <v>0</v>
      </c>
      <c r="AA695" s="168"/>
      <c r="AB695" s="154">
        <f>_xll.BDH(C695,$AB$10,$D$1,$D$1)</f>
        <v>183.36</v>
      </c>
      <c r="AC695" s="148">
        <f t="shared" si="322"/>
        <v>-3.1000000000000227</v>
      </c>
      <c r="AD695" s="143">
        <f t="shared" si="323"/>
        <v>-1.6906631762652828</v>
      </c>
      <c r="AE695" s="136">
        <v>-33315</v>
      </c>
      <c r="AF695" s="138">
        <f>IF(D695 = D804,1,_xll.BDP(K695,$AF$10)*L695)</f>
        <v>1.2302999999999999</v>
      </c>
      <c r="AG695" s="160">
        <f>AC695*AE695*V695/AF695 / AI740</f>
        <v>5.4341282063828059E-4</v>
      </c>
      <c r="AH695" s="160">
        <f>AC695*AE695*V695/AF695 / AI804</f>
        <v>4.9992343580295003E-4</v>
      </c>
      <c r="AI695" s="171"/>
      <c r="AJ695" s="162"/>
      <c r="AK695" s="144"/>
    </row>
    <row r="696" spans="1:37" s="40" customFormat="1" x14ac:dyDescent="0.2">
      <c r="B696" s="45">
        <v>27557</v>
      </c>
      <c r="C696" s="195" t="s">
        <v>365</v>
      </c>
      <c r="D696" s="40" t="str">
        <f>_xll.BDP(C696,$D$10)</f>
        <v>USD</v>
      </c>
      <c r="E696" s="17" t="s">
        <v>366</v>
      </c>
      <c r="F696" s="18">
        <f>_xll.BDP(C696,$F$10)</f>
        <v>28.23</v>
      </c>
      <c r="G696" s="18">
        <f>_xll.BDP(C696,$G$10)</f>
        <v>28.1</v>
      </c>
      <c r="H696" s="33">
        <f t="shared" si="313"/>
        <v>-0.12999999999999901</v>
      </c>
      <c r="I696" s="22">
        <f t="shared" si="314"/>
        <v>-0.46050301098122215</v>
      </c>
      <c r="J696" s="26">
        <v>-68000</v>
      </c>
      <c r="K696" s="48" t="str">
        <f>CONCATENATE(D804,D696, " Curncy")</f>
        <v>EURUSD Curncy</v>
      </c>
      <c r="L696" s="17">
        <f>IF(D696 = D804,1,_xll.BDP(K696,$L$10))</f>
        <v>1</v>
      </c>
      <c r="M696" s="19">
        <f>IF(D696 = D804,1,_xll.BDP(K696,$M$10)*L696)</f>
        <v>1.236</v>
      </c>
      <c r="N696" s="264">
        <f t="shared" si="315"/>
        <v>7152.1035598704957</v>
      </c>
      <c r="O696" s="50">
        <f>N696 / AA740</f>
        <v>4.6186011687756002E-5</v>
      </c>
      <c r="P696" s="273">
        <f>N696 / AA804</f>
        <v>4.2504035083236824E-5</v>
      </c>
      <c r="Q696" s="7">
        <f t="shared" si="316"/>
        <v>-1545954.6925566343</v>
      </c>
      <c r="R696" s="51">
        <f>Q696 / AA740*100</f>
        <v>-0.99832840648150267</v>
      </c>
      <c r="S696" s="51">
        <f>Q696 / AA804*100</f>
        <v>-0.91874106602997208</v>
      </c>
      <c r="T696" s="286">
        <f t="shared" si="317"/>
        <v>-0.99832840648150267</v>
      </c>
      <c r="U696" s="125">
        <f t="shared" si="318"/>
        <v>0</v>
      </c>
      <c r="V696" s="30">
        <f t="shared" si="319"/>
        <v>1</v>
      </c>
      <c r="W696" s="40">
        <v>0</v>
      </c>
      <c r="X696" s="40">
        <v>1</v>
      </c>
      <c r="Y696" s="119">
        <f t="shared" si="320"/>
        <v>4.6186011687756002E-5</v>
      </c>
      <c r="Z696" s="119">
        <f t="shared" si="321"/>
        <v>0</v>
      </c>
      <c r="AA696" s="168"/>
      <c r="AB696" s="154">
        <f>_xll.BDH(C696,$AB$10,$D$1,$D$1)</f>
        <v>30.58</v>
      </c>
      <c r="AC696" s="148">
        <f t="shared" si="322"/>
        <v>-2.3499999999999979</v>
      </c>
      <c r="AD696" s="143">
        <f t="shared" si="323"/>
        <v>-7.6847612818835769</v>
      </c>
      <c r="AE696" s="136">
        <v>-68000</v>
      </c>
      <c r="AF696" s="138">
        <f>IF(D696 = D804,1,_xll.BDP(K696,$AF$10)*L696)</f>
        <v>1.2302999999999999</v>
      </c>
      <c r="AG696" s="160">
        <f>AC696*AE696*V696/AF696 / AI740</f>
        <v>8.4082408619576103E-4</v>
      </c>
      <c r="AH696" s="160">
        <f>AC696*AE696*V696/AF696 / AI804</f>
        <v>7.7353284669126816E-4</v>
      </c>
      <c r="AI696" s="171"/>
      <c r="AJ696" s="162"/>
      <c r="AK696" s="144"/>
    </row>
    <row r="697" spans="1:37" s="40" customFormat="1" ht="12" customHeight="1" x14ac:dyDescent="0.2">
      <c r="B697" s="45">
        <v>15866</v>
      </c>
      <c r="C697" s="195" t="s">
        <v>1069</v>
      </c>
      <c r="D697" s="40" t="str">
        <f>_xll.BDP(C697,$D$10)</f>
        <v>USD</v>
      </c>
      <c r="E697" s="17" t="s">
        <v>1141</v>
      </c>
      <c r="F697" s="18">
        <f>_xll.BDP(C697,$F$10)</f>
        <v>33.479999999999997</v>
      </c>
      <c r="G697" s="18">
        <f>_xll.BDP(C697,$G$10)</f>
        <v>33.905000000000001</v>
      </c>
      <c r="H697" s="33">
        <f t="shared" si="313"/>
        <v>0.42500000000000426</v>
      </c>
      <c r="I697" s="22">
        <f t="shared" si="314"/>
        <v>1.2694145758662017</v>
      </c>
      <c r="J697" s="26">
        <v>0</v>
      </c>
      <c r="K697" s="48" t="str">
        <f>CONCATENATE(D804,D697, " Curncy")</f>
        <v>EURUSD Curncy</v>
      </c>
      <c r="L697" s="17">
        <f>IF(D697 = D804,1,_xll.BDP(K697,$L$10))</f>
        <v>1</v>
      </c>
      <c r="M697" s="19">
        <f>IF(D697 = D804,1,_xll.BDP(K697,$M$10)*L697)</f>
        <v>1.236</v>
      </c>
      <c r="N697" s="264">
        <f t="shared" si="315"/>
        <v>0</v>
      </c>
      <c r="O697" s="50">
        <f>N697 / AA740</f>
        <v>0</v>
      </c>
      <c r="P697" s="273">
        <f>N697 / AA804</f>
        <v>0</v>
      </c>
      <c r="Q697" s="7">
        <f t="shared" si="316"/>
        <v>0</v>
      </c>
      <c r="R697" s="51">
        <f>Q697 / AA740*100</f>
        <v>0</v>
      </c>
      <c r="S697" s="51">
        <f>Q697 / AA804*100</f>
        <v>0</v>
      </c>
      <c r="T697" s="286">
        <f t="shared" si="317"/>
        <v>0</v>
      </c>
      <c r="U697" s="125">
        <f t="shared" si="318"/>
        <v>0</v>
      </c>
      <c r="V697" s="30">
        <f t="shared" si="319"/>
        <v>1</v>
      </c>
      <c r="W697" s="40">
        <v>0</v>
      </c>
      <c r="X697" s="40">
        <v>1</v>
      </c>
      <c r="Y697" s="119">
        <f t="shared" si="320"/>
        <v>0</v>
      </c>
      <c r="Z697" s="119">
        <f t="shared" si="321"/>
        <v>0</v>
      </c>
      <c r="AA697" s="168"/>
      <c r="AB697" s="154">
        <f>_xll.BDH(C697,$AB$10,$D$1,$D$1)</f>
        <v>34</v>
      </c>
      <c r="AC697" s="148">
        <f t="shared" si="322"/>
        <v>-0.52000000000000313</v>
      </c>
      <c r="AD697" s="143">
        <f t="shared" si="323"/>
        <v>-1.5294117647058916</v>
      </c>
      <c r="AE697" s="136">
        <v>0</v>
      </c>
      <c r="AF697" s="138">
        <f>IF(D697 = D804,1,_xll.BDP(K697,$AF$10)*L697)</f>
        <v>1.2302999999999999</v>
      </c>
      <c r="AG697" s="160">
        <f>AC697*AE697*V697/AF697 / AI740</f>
        <v>0</v>
      </c>
      <c r="AH697" s="160">
        <f>AC697*AE697*V697/AF697 / AI804</f>
        <v>0</v>
      </c>
      <c r="AI697" s="171"/>
      <c r="AJ697" s="162"/>
      <c r="AK697" s="144"/>
    </row>
    <row r="698" spans="1:37" s="40" customFormat="1" ht="12" customHeight="1" x14ac:dyDescent="0.2">
      <c r="B698" s="45">
        <v>19944</v>
      </c>
      <c r="C698" s="195" t="s">
        <v>1072</v>
      </c>
      <c r="D698" s="40" t="str">
        <f>_xll.BDP(C698,$D$10)</f>
        <v>USD</v>
      </c>
      <c r="E698" s="17" t="s">
        <v>1144</v>
      </c>
      <c r="F698" s="18">
        <f>_xll.BDP(C698,$F$10)</f>
        <v>46.88</v>
      </c>
      <c r="G698" s="18">
        <f>_xll.BDP(C698,$G$10)</f>
        <v>47.1</v>
      </c>
      <c r="H698" s="33">
        <f t="shared" si="313"/>
        <v>0.21999999999999886</v>
      </c>
      <c r="I698" s="22">
        <f t="shared" si="314"/>
        <v>0.46928327645050949</v>
      </c>
      <c r="J698" s="26">
        <v>0</v>
      </c>
      <c r="K698" s="48" t="str">
        <f>CONCATENATE(D804,D698, " Curncy")</f>
        <v>EURUSD Curncy</v>
      </c>
      <c r="L698" s="17">
        <f>IF(D698 = D804,1,_xll.BDP(K698,$L$10))</f>
        <v>1</v>
      </c>
      <c r="M698" s="19">
        <f>IF(D698 = D804,1,_xll.BDP(K698,$M$10)*L698)</f>
        <v>1.236</v>
      </c>
      <c r="N698" s="264">
        <f t="shared" si="315"/>
        <v>0</v>
      </c>
      <c r="O698" s="50">
        <f>N698 / AA740</f>
        <v>0</v>
      </c>
      <c r="P698" s="273">
        <f>N698 / AA804</f>
        <v>0</v>
      </c>
      <c r="Q698" s="7">
        <f t="shared" si="316"/>
        <v>0</v>
      </c>
      <c r="R698" s="51">
        <f>Q698 / AA740*100</f>
        <v>0</v>
      </c>
      <c r="S698" s="51">
        <f>Q698 / AA804*100</f>
        <v>0</v>
      </c>
      <c r="T698" s="286">
        <f t="shared" si="317"/>
        <v>0</v>
      </c>
      <c r="U698" s="125">
        <f t="shared" si="318"/>
        <v>0</v>
      </c>
      <c r="V698" s="30">
        <f t="shared" si="319"/>
        <v>1</v>
      </c>
      <c r="W698" s="40">
        <v>0</v>
      </c>
      <c r="X698" s="40">
        <v>1</v>
      </c>
      <c r="Y698" s="119">
        <f t="shared" si="320"/>
        <v>0</v>
      </c>
      <c r="Z698" s="119">
        <f t="shared" si="321"/>
        <v>0</v>
      </c>
      <c r="AA698" s="168"/>
      <c r="AB698" s="154">
        <f>_xll.BDH(C698,$AB$10,$D$1,$D$1)</f>
        <v>49.01</v>
      </c>
      <c r="AC698" s="148">
        <f t="shared" si="322"/>
        <v>-2.1299999999999955</v>
      </c>
      <c r="AD698" s="143">
        <f t="shared" si="323"/>
        <v>-4.3460518261579182</v>
      </c>
      <c r="AE698" s="136">
        <v>0</v>
      </c>
      <c r="AF698" s="138">
        <f>IF(D698 = D804,1,_xll.BDP(K698,$AF$10)*L698)</f>
        <v>1.2302999999999999</v>
      </c>
      <c r="AG698" s="160">
        <f>AC698*AE698*V698/AF698 / AI740</f>
        <v>0</v>
      </c>
      <c r="AH698" s="160">
        <f>AC698*AE698*V698/AF698 / AI804</f>
        <v>0</v>
      </c>
      <c r="AI698" s="171"/>
      <c r="AJ698" s="162"/>
      <c r="AK698" s="144"/>
    </row>
    <row r="699" spans="1:37" s="40" customFormat="1" x14ac:dyDescent="0.2">
      <c r="B699" s="45">
        <v>25072</v>
      </c>
      <c r="C699" s="195" t="s">
        <v>32</v>
      </c>
      <c r="D699" s="40" t="str">
        <f>_xll.BDP(C699,$D$10)</f>
        <v>USD</v>
      </c>
      <c r="E699" s="17" t="s">
        <v>320</v>
      </c>
      <c r="F699" s="18">
        <f>_xll.BDP(C699,$F$10)</f>
        <v>71.09</v>
      </c>
      <c r="G699" s="18">
        <f>_xll.BDP(C699,$G$10)</f>
        <v>71.36</v>
      </c>
      <c r="H699" s="33">
        <f t="shared" si="313"/>
        <v>0.26999999999999602</v>
      </c>
      <c r="I699" s="22">
        <f t="shared" si="314"/>
        <v>0.3798002532001632</v>
      </c>
      <c r="J699" s="26">
        <v>39575</v>
      </c>
      <c r="K699" s="48" t="str">
        <f>CONCATENATE(D804,D699, " Curncy")</f>
        <v>EURUSD Curncy</v>
      </c>
      <c r="L699" s="17">
        <f>IF(D699 = D804,1,_xll.BDP(K699,$L$10))</f>
        <v>1</v>
      </c>
      <c r="M699" s="19">
        <f>IF(D699 = D804,1,_xll.BDP(K699,$M$10)*L699)</f>
        <v>1.236</v>
      </c>
      <c r="N699" s="264">
        <f t="shared" si="315"/>
        <v>8645.0242718445315</v>
      </c>
      <c r="O699" s="50">
        <f>N699 / AA740</f>
        <v>5.58268191613791E-5</v>
      </c>
      <c r="P699" s="273">
        <f>N699 / AA804</f>
        <v>5.1376271591985627E-5</v>
      </c>
      <c r="Q699" s="7">
        <f t="shared" si="316"/>
        <v>2284847.8964401293</v>
      </c>
      <c r="R699" s="51">
        <f>Q699 / AA740*100</f>
        <v>1.475482153835582</v>
      </c>
      <c r="S699" s="51">
        <f>Q699 / AA804*100</f>
        <v>1.3578558299274626</v>
      </c>
      <c r="T699" s="286">
        <f t="shared" si="317"/>
        <v>0</v>
      </c>
      <c r="U699" s="125">
        <f t="shared" si="318"/>
        <v>1.475482153835582</v>
      </c>
      <c r="V699" s="30">
        <f t="shared" si="319"/>
        <v>1</v>
      </c>
      <c r="W699" s="40">
        <v>0</v>
      </c>
      <c r="X699" s="40">
        <v>1</v>
      </c>
      <c r="Y699" s="119">
        <f t="shared" si="320"/>
        <v>0</v>
      </c>
      <c r="Z699" s="119">
        <f t="shared" si="321"/>
        <v>5.58268191613791E-5</v>
      </c>
      <c r="AA699" s="168"/>
      <c r="AB699" s="154">
        <f>_xll.BDH(C699,$AB$10,$D$1,$D$1)</f>
        <v>73.010000000000005</v>
      </c>
      <c r="AC699" s="148">
        <f t="shared" si="322"/>
        <v>-1.9200000000000017</v>
      </c>
      <c r="AD699" s="143">
        <f t="shared" si="323"/>
        <v>-2.6297767429119321</v>
      </c>
      <c r="AE699" s="136">
        <v>39575</v>
      </c>
      <c r="AF699" s="138">
        <f>IF(D699 = D804,1,_xll.BDP(K699,$AF$10)*L699)</f>
        <v>1.2302999999999999</v>
      </c>
      <c r="AG699" s="160">
        <f>AC699*AE699*V699/AF699 / AI740</f>
        <v>-3.9980711743115661E-4</v>
      </c>
      <c r="AH699" s="160">
        <f>AC699*AE699*V699/AF699 / AI804</f>
        <v>-3.6781051203372612E-4</v>
      </c>
      <c r="AI699" s="171"/>
      <c r="AJ699" s="162"/>
      <c r="AK699" s="144"/>
    </row>
    <row r="700" spans="1:37" s="40" customFormat="1" x14ac:dyDescent="0.2">
      <c r="B700" s="45">
        <v>22516</v>
      </c>
      <c r="C700" s="195" t="s">
        <v>31</v>
      </c>
      <c r="D700" s="40" t="str">
        <f>_xll.BDP(C700,$D$10)</f>
        <v>USD</v>
      </c>
      <c r="E700" s="17" t="s">
        <v>318</v>
      </c>
      <c r="F700" s="18">
        <f>_xll.BDP(C700,$F$10)</f>
        <v>2.39</v>
      </c>
      <c r="G700" s="18">
        <f>_xll.BDP(C700,$G$10)</f>
        <v>2.4750000000000001</v>
      </c>
      <c r="H700" s="33">
        <f t="shared" si="313"/>
        <v>8.4999999999999964E-2</v>
      </c>
      <c r="I700" s="22">
        <f t="shared" si="314"/>
        <v>3.5564853556485336</v>
      </c>
      <c r="J700" s="26">
        <v>-1374000</v>
      </c>
      <c r="K700" s="48" t="str">
        <f>CONCATENATE(D804,D700, " Curncy")</f>
        <v>EURUSD Curncy</v>
      </c>
      <c r="L700" s="17">
        <f>IF(D700 = D804,1,_xll.BDP(K700,$L$10))</f>
        <v>1</v>
      </c>
      <c r="M700" s="19">
        <f>IF(D700 = D804,1,_xll.BDP(K700,$M$10)*L700)</f>
        <v>1.236</v>
      </c>
      <c r="N700" s="264">
        <f t="shared" si="315"/>
        <v>-94490.291262135885</v>
      </c>
      <c r="O700" s="50">
        <f>N700 / AA740</f>
        <v>-6.1018826979785767E-4</v>
      </c>
      <c r="P700" s="273">
        <f>N700 / AA804</f>
        <v>-5.6154369427276749E-4</v>
      </c>
      <c r="Q700" s="7">
        <f t="shared" si="316"/>
        <v>-2751334.9514563107</v>
      </c>
      <c r="R700" s="51">
        <f>Q700 / AA740*100</f>
        <v>-1.7767246679408217</v>
      </c>
      <c r="S700" s="51">
        <f>Q700 / AA804*100</f>
        <v>-1.6350831097942351</v>
      </c>
      <c r="T700" s="286">
        <f t="shared" si="317"/>
        <v>-1.7767246679408217</v>
      </c>
      <c r="U700" s="125">
        <f t="shared" si="318"/>
        <v>0</v>
      </c>
      <c r="V700" s="30">
        <f t="shared" si="319"/>
        <v>1</v>
      </c>
      <c r="W700" s="40">
        <v>0</v>
      </c>
      <c r="X700" s="40">
        <v>1</v>
      </c>
      <c r="Y700" s="119">
        <f t="shared" si="320"/>
        <v>0</v>
      </c>
      <c r="Z700" s="119">
        <f t="shared" si="321"/>
        <v>0</v>
      </c>
      <c r="AA700" s="168"/>
      <c r="AB700" s="154">
        <f>_xll.BDH(C700,$AB$10,$D$1,$D$1)</f>
        <v>2.66</v>
      </c>
      <c r="AC700" s="148">
        <f t="shared" si="322"/>
        <v>-0.27</v>
      </c>
      <c r="AD700" s="143">
        <f t="shared" si="323"/>
        <v>-10.150375939849624</v>
      </c>
      <c r="AE700" s="136">
        <v>-1374000</v>
      </c>
      <c r="AF700" s="138">
        <f>IF(D700 = D804,1,_xll.BDP(K700,$AF$10)*L700)</f>
        <v>1.2302999999999999</v>
      </c>
      <c r="AG700" s="160">
        <f>AC700*AE700*V700/AF700 / AI740</f>
        <v>1.9519957415325641E-3</v>
      </c>
      <c r="AH700" s="160">
        <f>AC700*AE700*V700/AF700 / AI804</f>
        <v>1.7957773183074276E-3</v>
      </c>
      <c r="AI700" s="171"/>
      <c r="AJ700" s="162"/>
      <c r="AK700" s="144"/>
    </row>
    <row r="701" spans="1:37" s="40" customFormat="1" ht="12" customHeight="1" x14ac:dyDescent="0.2">
      <c r="B701" s="45">
        <v>1958</v>
      </c>
      <c r="C701" s="195" t="s">
        <v>1073</v>
      </c>
      <c r="D701" s="40" t="str">
        <f>_xll.BDP(C701,$D$10)</f>
        <v>USD</v>
      </c>
      <c r="E701" s="17" t="s">
        <v>1145</v>
      </c>
      <c r="F701" s="18">
        <f>_xll.BDP(C701,$F$10)</f>
        <v>52.53</v>
      </c>
      <c r="G701" s="18">
        <f>_xll.BDP(C701,$G$10)</f>
        <v>52.591000000000001</v>
      </c>
      <c r="H701" s="33">
        <f t="shared" si="313"/>
        <v>6.0999999999999943E-2</v>
      </c>
      <c r="I701" s="22">
        <f t="shared" si="314"/>
        <v>0.11612411955073282</v>
      </c>
      <c r="J701" s="26">
        <v>0</v>
      </c>
      <c r="K701" s="48" t="str">
        <f>CONCATENATE(D804,D701, " Curncy")</f>
        <v>EURUSD Curncy</v>
      </c>
      <c r="L701" s="17">
        <f>IF(D701 = D804,1,_xll.BDP(K701,$L$10))</f>
        <v>1</v>
      </c>
      <c r="M701" s="19">
        <f>IF(D701 = D804,1,_xll.BDP(K701,$M$10)*L701)</f>
        <v>1.236</v>
      </c>
      <c r="N701" s="264">
        <f t="shared" si="315"/>
        <v>0</v>
      </c>
      <c r="O701" s="50">
        <f>N701 / AA740</f>
        <v>0</v>
      </c>
      <c r="P701" s="273">
        <f>N701 / AA804</f>
        <v>0</v>
      </c>
      <c r="Q701" s="7">
        <f t="shared" si="316"/>
        <v>0</v>
      </c>
      <c r="R701" s="51">
        <f>Q701 / AA740*100</f>
        <v>0</v>
      </c>
      <c r="S701" s="51">
        <f>Q701 / AA804*100</f>
        <v>0</v>
      </c>
      <c r="T701" s="286">
        <f t="shared" si="317"/>
        <v>0</v>
      </c>
      <c r="U701" s="125">
        <f t="shared" si="318"/>
        <v>0</v>
      </c>
      <c r="V701" s="30">
        <f t="shared" si="319"/>
        <v>1</v>
      </c>
      <c r="W701" s="40">
        <v>0</v>
      </c>
      <c r="X701" s="40">
        <v>1</v>
      </c>
      <c r="Y701" s="119">
        <f t="shared" si="320"/>
        <v>0</v>
      </c>
      <c r="Z701" s="119">
        <f t="shared" si="321"/>
        <v>0</v>
      </c>
      <c r="AA701" s="168"/>
      <c r="AB701" s="154">
        <f>_xll.BDH(C701,$AB$10,$D$1,$D$1)</f>
        <v>56.72</v>
      </c>
      <c r="AC701" s="148">
        <f t="shared" si="322"/>
        <v>-4.1899999999999977</v>
      </c>
      <c r="AD701" s="143">
        <f t="shared" si="323"/>
        <v>-7.3871650211565543</v>
      </c>
      <c r="AE701" s="136">
        <v>0</v>
      </c>
      <c r="AF701" s="138">
        <f>IF(D701 = D804,1,_xll.BDP(K701,$AF$10)*L701)</f>
        <v>1.2302999999999999</v>
      </c>
      <c r="AG701" s="160">
        <f>AC701*AE701*V701/AF701 / AI740</f>
        <v>0</v>
      </c>
      <c r="AH701" s="160">
        <f>AC701*AE701*V701/AF701 / AI804</f>
        <v>0</v>
      </c>
      <c r="AI701" s="171"/>
      <c r="AJ701" s="162"/>
      <c r="AK701" s="144"/>
    </row>
    <row r="702" spans="1:37" s="40" customFormat="1" ht="12" customHeight="1" x14ac:dyDescent="0.2">
      <c r="B702" s="45">
        <v>16329</v>
      </c>
      <c r="C702" s="195" t="s">
        <v>1074</v>
      </c>
      <c r="D702" s="40" t="str">
        <f>_xll.BDP(C702,$D$10)</f>
        <v>USD</v>
      </c>
      <c r="E702" s="17" t="s">
        <v>1146</v>
      </c>
      <c r="F702" s="18">
        <f>_xll.BDP(C702,$F$10)</f>
        <v>155.47999999999999</v>
      </c>
      <c r="G702" s="18">
        <f>_xll.BDP(C702,$G$10)</f>
        <v>154.91999999999999</v>
      </c>
      <c r="H702" s="33">
        <f t="shared" si="313"/>
        <v>-0.56000000000000227</v>
      </c>
      <c r="I702" s="22">
        <f t="shared" si="314"/>
        <v>-0.36017494211474294</v>
      </c>
      <c r="J702" s="26">
        <v>0</v>
      </c>
      <c r="K702" s="48" t="str">
        <f>CONCATENATE(D804,D702, " Curncy")</f>
        <v>EURUSD Curncy</v>
      </c>
      <c r="L702" s="17">
        <f>IF(D702 = D804,1,_xll.BDP(K702,$L$10))</f>
        <v>1</v>
      </c>
      <c r="M702" s="19">
        <f>IF(D702 = D804,1,_xll.BDP(K702,$M$10)*L702)</f>
        <v>1.236</v>
      </c>
      <c r="N702" s="264">
        <f t="shared" si="315"/>
        <v>0</v>
      </c>
      <c r="O702" s="50">
        <f>N702 / AA740</f>
        <v>0</v>
      </c>
      <c r="P702" s="273">
        <f>N702 / AA804</f>
        <v>0</v>
      </c>
      <c r="Q702" s="7">
        <f t="shared" si="316"/>
        <v>0</v>
      </c>
      <c r="R702" s="51">
        <f>Q702 / AA740*100</f>
        <v>0</v>
      </c>
      <c r="S702" s="51">
        <f>Q702 / AA804*100</f>
        <v>0</v>
      </c>
      <c r="T702" s="286">
        <f t="shared" si="317"/>
        <v>0</v>
      </c>
      <c r="U702" s="125">
        <f t="shared" si="318"/>
        <v>0</v>
      </c>
      <c r="V702" s="30">
        <f t="shared" si="319"/>
        <v>1</v>
      </c>
      <c r="W702" s="40">
        <v>0</v>
      </c>
      <c r="X702" s="40">
        <v>1</v>
      </c>
      <c r="Y702" s="119">
        <f t="shared" si="320"/>
        <v>0</v>
      </c>
      <c r="Z702" s="119">
        <f t="shared" si="321"/>
        <v>0</v>
      </c>
      <c r="AA702" s="168"/>
      <c r="AB702" s="154">
        <f>_xll.BDH(C702,$AB$10,$D$1,$D$1)</f>
        <v>158.78</v>
      </c>
      <c r="AC702" s="148">
        <f t="shared" si="322"/>
        <v>-3.3000000000000114</v>
      </c>
      <c r="AD702" s="143">
        <f t="shared" si="323"/>
        <v>-2.0783473989167476</v>
      </c>
      <c r="AE702" s="136">
        <v>0</v>
      </c>
      <c r="AF702" s="138">
        <f>IF(D702 = D804,1,_xll.BDP(K702,$AF$10)*L702)</f>
        <v>1.2302999999999999</v>
      </c>
      <c r="AG702" s="160">
        <f>AC702*AE702*V702/AF702 / AI740</f>
        <v>0</v>
      </c>
      <c r="AH702" s="160">
        <f>AC702*AE702*V702/AF702 / AI804</f>
        <v>0</v>
      </c>
      <c r="AI702" s="171"/>
      <c r="AJ702" s="162"/>
      <c r="AK702" s="144"/>
    </row>
    <row r="703" spans="1:37" s="40" customFormat="1" ht="12" customHeight="1" x14ac:dyDescent="0.2">
      <c r="B703" s="45">
        <v>2326</v>
      </c>
      <c r="C703" s="195" t="s">
        <v>1075</v>
      </c>
      <c r="D703" s="40" t="str">
        <f>_xll.BDP(C703,$D$10)</f>
        <v>USD</v>
      </c>
      <c r="E703" s="17" t="s">
        <v>1147</v>
      </c>
      <c r="F703" s="18">
        <f>_xll.BDP(C703,$F$10)</f>
        <v>175.54</v>
      </c>
      <c r="G703" s="18">
        <f>_xll.BDP(C703,$G$10)</f>
        <v>178.49</v>
      </c>
      <c r="H703" s="33">
        <f t="shared" si="313"/>
        <v>2.9500000000000171</v>
      </c>
      <c r="I703" s="22">
        <f t="shared" si="314"/>
        <v>1.6805286544377449</v>
      </c>
      <c r="J703" s="26">
        <v>0</v>
      </c>
      <c r="K703" s="48" t="str">
        <f>CONCATENATE(D804,D703, " Curncy")</f>
        <v>EURUSD Curncy</v>
      </c>
      <c r="L703" s="17">
        <f>IF(D703 = D804,1,_xll.BDP(K703,$L$10))</f>
        <v>1</v>
      </c>
      <c r="M703" s="19">
        <f>IF(D703 = D804,1,_xll.BDP(K703,$M$10)*L703)</f>
        <v>1.236</v>
      </c>
      <c r="N703" s="264">
        <f t="shared" si="315"/>
        <v>0</v>
      </c>
      <c r="O703" s="50">
        <f>N703 / AA740</f>
        <v>0</v>
      </c>
      <c r="P703" s="273">
        <f>N703 / AA804</f>
        <v>0</v>
      </c>
      <c r="Q703" s="7">
        <f t="shared" si="316"/>
        <v>0</v>
      </c>
      <c r="R703" s="51">
        <f>Q703 / AA740*100</f>
        <v>0</v>
      </c>
      <c r="S703" s="51">
        <f>Q703 / AA804*100</f>
        <v>0</v>
      </c>
      <c r="T703" s="286">
        <f t="shared" si="317"/>
        <v>0</v>
      </c>
      <c r="U703" s="125">
        <f t="shared" si="318"/>
        <v>0</v>
      </c>
      <c r="V703" s="30">
        <f t="shared" si="319"/>
        <v>1</v>
      </c>
      <c r="W703" s="40">
        <v>0</v>
      </c>
      <c r="X703" s="40">
        <v>1</v>
      </c>
      <c r="Y703" s="119">
        <f t="shared" si="320"/>
        <v>0</v>
      </c>
      <c r="Z703" s="119">
        <f t="shared" si="321"/>
        <v>0</v>
      </c>
      <c r="AA703" s="168"/>
      <c r="AB703" s="154">
        <f>_xll.BDH(C703,$AB$10,$D$1,$D$1)</f>
        <v>179.11</v>
      </c>
      <c r="AC703" s="148">
        <f t="shared" si="322"/>
        <v>-3.5700000000000216</v>
      </c>
      <c r="AD703" s="143">
        <f t="shared" si="323"/>
        <v>-1.9931885433532586</v>
      </c>
      <c r="AE703" s="136">
        <v>0</v>
      </c>
      <c r="AF703" s="138">
        <f>IF(D703 = D804,1,_xll.BDP(K703,$AF$10)*L703)</f>
        <v>1.2302999999999999</v>
      </c>
      <c r="AG703" s="160">
        <f>AC703*AE703*V703/AF703 / AI740</f>
        <v>0</v>
      </c>
      <c r="AH703" s="160">
        <f>AC703*AE703*V703/AF703 / AI804</f>
        <v>0</v>
      </c>
      <c r="AI703" s="171"/>
      <c r="AJ703" s="162"/>
      <c r="AK703" s="144"/>
    </row>
    <row r="704" spans="1:37" s="40" customFormat="1" x14ac:dyDescent="0.2">
      <c r="A704" s="52" t="s">
        <v>289</v>
      </c>
      <c r="B704" s="58"/>
      <c r="C704" s="53"/>
      <c r="D704" s="52"/>
      <c r="E704" s="53" t="s">
        <v>29</v>
      </c>
      <c r="F704" s="54"/>
      <c r="G704" s="54"/>
      <c r="H704" s="55"/>
      <c r="I704" s="56"/>
      <c r="J704" s="57"/>
      <c r="K704" s="58"/>
      <c r="L704" s="52"/>
      <c r="M704" s="59"/>
      <c r="N704" s="269">
        <f t="shared" ref="N704:U704" si="324" xml:space="preserve"> SUM(N586:N703)</f>
        <v>141830.92071197391</v>
      </c>
      <c r="O704" s="256">
        <f t="shared" si="324"/>
        <v>9.158990088514651E-4</v>
      </c>
      <c r="P704" s="277">
        <f t="shared" si="324"/>
        <v>8.4288298951010687E-4</v>
      </c>
      <c r="Q704" s="271">
        <f t="shared" si="324"/>
        <v>-43211975.397601143</v>
      </c>
      <c r="R704" s="60">
        <f t="shared" si="324"/>
        <v>-27.904920336483055</v>
      </c>
      <c r="S704" s="234">
        <f t="shared" si="324"/>
        <v>-25.680323319435569</v>
      </c>
      <c r="T704" s="290">
        <f t="shared" si="324"/>
        <v>-49.025823288288677</v>
      </c>
      <c r="U704" s="129">
        <f t="shared" si="324"/>
        <v>21.120902951805611</v>
      </c>
      <c r="V704" s="55"/>
      <c r="W704" s="52"/>
      <c r="X704" s="42"/>
      <c r="Y704" s="120">
        <f xml:space="preserve"> SUM(Y586:Y703)</f>
        <v>1.4228721590402839E-3</v>
      </c>
      <c r="Z704" s="120">
        <f xml:space="preserve"> SUM(Z586:Z703)</f>
        <v>2.9664592443728335E-3</v>
      </c>
      <c r="AA704" s="180"/>
      <c r="AB704" s="140"/>
      <c r="AC704" s="149"/>
      <c r="AD704" s="139"/>
      <c r="AE704" s="140"/>
      <c r="AF704" s="145"/>
      <c r="AG704" s="161">
        <f xml:space="preserve"> SUM(AG586:AG703)</f>
        <v>2.9561668755436796E-2</v>
      </c>
      <c r="AH704" s="236">
        <f xml:space="preserve"> SUM(AH586:AH703)</f>
        <v>2.71958453150371E-2</v>
      </c>
      <c r="AI704" s="181"/>
      <c r="AJ704" s="162"/>
      <c r="AK704" s="144"/>
    </row>
    <row r="705" spans="1:37" s="40" customFormat="1" x14ac:dyDescent="0.2">
      <c r="B705" s="45"/>
      <c r="C705" s="195"/>
      <c r="E705" s="17"/>
      <c r="F705" s="18"/>
      <c r="G705" s="18"/>
      <c r="H705" s="33"/>
      <c r="I705" s="22"/>
      <c r="J705" s="26"/>
      <c r="K705" s="48"/>
      <c r="L705" s="17"/>
      <c r="M705" s="19"/>
      <c r="N705" s="264"/>
      <c r="O705" s="50"/>
      <c r="P705" s="273"/>
      <c r="Q705" s="7"/>
      <c r="R705" s="51"/>
      <c r="S705" s="51"/>
      <c r="T705" s="286"/>
      <c r="U705" s="125"/>
      <c r="V705" s="30"/>
      <c r="Y705" s="119"/>
      <c r="Z705" s="119"/>
      <c r="AA705" s="168"/>
      <c r="AB705" s="154"/>
      <c r="AC705" s="148"/>
      <c r="AD705" s="143"/>
      <c r="AE705" s="136"/>
      <c r="AF705" s="138"/>
      <c r="AG705" s="160"/>
      <c r="AH705" s="160"/>
      <c r="AI705" s="169"/>
      <c r="AJ705" s="162"/>
      <c r="AK705" s="144"/>
    </row>
    <row r="706" spans="1:37" x14ac:dyDescent="0.2">
      <c r="A706" s="1" t="s">
        <v>288</v>
      </c>
      <c r="C706" s="297"/>
      <c r="D706" s="297"/>
      <c r="E706" s="297" t="s">
        <v>267</v>
      </c>
      <c r="F706" s="298"/>
      <c r="G706" s="298"/>
      <c r="H706" s="299"/>
      <c r="I706" s="261"/>
      <c r="J706" s="300"/>
      <c r="K706" s="301"/>
      <c r="L706" s="302"/>
      <c r="M706" s="303"/>
      <c r="N706" s="270">
        <f t="shared" ref="N706:U706" si="325">N585+N704+N304+N370+N289+N136+N214+N184+N333+N56+N27+N319+N40+N392+N77+N53+N236+N205+N44+N190+N187+N67+N31+N209+N323+N327+N349+N395</f>
        <v>566967.100966105</v>
      </c>
      <c r="O706" s="257">
        <f t="shared" si="325"/>
        <v>3.6612933429431235E-3</v>
      </c>
      <c r="P706" s="278">
        <f t="shared" si="325"/>
        <v>3.3694128376044854E-3</v>
      </c>
      <c r="Q706" s="272">
        <f t="shared" si="325"/>
        <v>83778661.181602821</v>
      </c>
      <c r="R706" s="79" t="e">
        <f t="shared" si="325"/>
        <v>#VALUE!</v>
      </c>
      <c r="S706" s="259">
        <f t="shared" si="325"/>
        <v>49.788584914644851</v>
      </c>
      <c r="T706" s="293">
        <f t="shared" si="325"/>
        <v>-152.51513410819194</v>
      </c>
      <c r="U706" s="131">
        <f t="shared" si="325"/>
        <v>206.6167308220422</v>
      </c>
      <c r="V706" s="163"/>
      <c r="W706" s="164"/>
      <c r="X706" s="164"/>
      <c r="Y706" s="165">
        <f>Y585+Y704+Y304+Y370+Y289+Y136+Y214+Y184+Y333+Y56+Y27+Y319+Y40+Y392+Y77+Y53+Y236+Y205+Y44+Y190+Y187+Y67+Y31+Y209+Y323+Y327+Y349+Y395</f>
        <v>1.4484602136432585E-2</v>
      </c>
      <c r="Z706" s="165">
        <f>Z585+Z704+Z304+Z370+Z289+Z136+Z214+Z184+Z333+Z56+Z27+Z319+Z40+Z392+Z77+Z53+Z236+Z205+Z44+Z190+Z187+Z67+Z31+Z209+Z323+Z327+Z349+Z395</f>
        <v>9.1359093267311866E-3</v>
      </c>
      <c r="AA706" s="179"/>
      <c r="AB706" s="155"/>
      <c r="AC706" s="156"/>
      <c r="AD706" s="134"/>
      <c r="AE706" s="157"/>
      <c r="AF706" s="158"/>
      <c r="AG706" s="134">
        <f>AG585+AG704+AG304+AG370+AG289+AG136+AG214+AG184+AG333+AG56+AG27+AG319+AG40+AG392+AG77+AG53+AG236+AG205+AG44+AG190+AG187+AG67+AG31+AG209+AG323+AG327+AG349+AG395</f>
        <v>5.3333895298841034E-2</v>
      </c>
      <c r="AH706" s="261">
        <f>AH585+AH704+AH304+AH370+AH289+AH136+AH214+AH184+AH333+AH56+AH27+AH319+AH40+AH392+AH77+AH53+AH236+AH205+AH44+AH190+AH187+AH67+AH31+AH209+AH323+AH327+AH349+AH395</f>
        <v>4.906557808340592E-2</v>
      </c>
      <c r="AI706" s="172"/>
      <c r="AJ706" s="162"/>
      <c r="AK706" s="144"/>
    </row>
    <row r="707" spans="1:37" x14ac:dyDescent="0.2">
      <c r="D707" s="40"/>
      <c r="N707" s="264"/>
      <c r="O707" s="50"/>
      <c r="P707" s="273"/>
      <c r="T707" s="286"/>
      <c r="U707" s="125"/>
      <c r="V707" s="30"/>
      <c r="W707" s="1"/>
      <c r="X707" s="1"/>
      <c r="Y707" s="119"/>
      <c r="Z707" s="119"/>
      <c r="AA707" s="168"/>
      <c r="AB707" s="154"/>
      <c r="AC707" s="148"/>
      <c r="AD707" s="143"/>
      <c r="AG707" s="160"/>
      <c r="AH707" s="160"/>
      <c r="AJ707" s="162"/>
      <c r="AK707" s="144"/>
    </row>
    <row r="708" spans="1:37" s="40" customFormat="1" x14ac:dyDescent="0.2">
      <c r="B708" s="45"/>
      <c r="C708" s="116" t="s">
        <v>1416</v>
      </c>
      <c r="D708" s="40" t="str">
        <f>_xll.BDP(C708,$D$10)</f>
        <v>GBP</v>
      </c>
      <c r="E708" s="40" t="str">
        <f>_xll.BDP(C708,$E$10)</f>
        <v>LONG GILT FUTURE  Jun18</v>
      </c>
      <c r="F708" s="2">
        <f>_xll.BDP(C708,$F$10)</f>
        <v>122.10000000000001</v>
      </c>
      <c r="G708" s="2">
        <f>_xll.BDP(C708,$G$10)</f>
        <v>121.82</v>
      </c>
      <c r="H708" s="30">
        <f t="shared" ref="H708:H725" si="326">IF(OR(G708="#N/A N/A",F708="#N/A N/A"),0,  G708 - F708)</f>
        <v>-0.28000000000001535</v>
      </c>
      <c r="I708" s="20">
        <f t="shared" ref="I708:I725" si="327">IF(OR(F708=0,F708="#N/A N/A"),0,H708 / F708*100)</f>
        <v>-0.22932022932024188</v>
      </c>
      <c r="J708" s="23">
        <v>0</v>
      </c>
      <c r="K708" s="45" t="str">
        <f>CONCATENATE(D804,D708, " Curncy")</f>
        <v>EURGBP Curncy</v>
      </c>
      <c r="L708" s="40">
        <f>IF(D708 = D804,1,_xll.BDP(K708,$L$10))</f>
        <v>1</v>
      </c>
      <c r="M708" s="4">
        <f>IF(D708 = D804,1,_xll.BDP(K708,$M$10)*L708)</f>
        <v>0.87409999999999999</v>
      </c>
      <c r="N708" s="264">
        <f t="shared" ref="N708:N725" si="328">H708*J708*V708/M708</f>
        <v>0</v>
      </c>
      <c r="O708" s="50">
        <f>N708 / AA740</f>
        <v>0</v>
      </c>
      <c r="P708" s="273">
        <f>N708 / AA804</f>
        <v>0</v>
      </c>
      <c r="Q708" s="7">
        <f t="shared" ref="Q708:Q725" si="329">G708*J708*V708/M708</f>
        <v>0</v>
      </c>
      <c r="R708" s="10">
        <f>Q708 / AA740*100</f>
        <v>0</v>
      </c>
      <c r="S708" s="10">
        <f>Q708 / AA804*100</f>
        <v>0</v>
      </c>
      <c r="T708" s="286">
        <f t="shared" ref="T708:T725" si="330">IF(R708&lt;0,R708,0)</f>
        <v>0</v>
      </c>
      <c r="U708" s="125">
        <f t="shared" ref="U708:U725" si="331">IF(R708&gt;0,R708,0)</f>
        <v>0</v>
      </c>
      <c r="V708" s="30">
        <f t="shared" ref="V708:V725" si="332">IF(EXACT(D708,UPPER(D708)),1,0.01)/X708</f>
        <v>1</v>
      </c>
      <c r="W708" s="40">
        <v>3</v>
      </c>
      <c r="X708" s="40">
        <v>1</v>
      </c>
      <c r="Y708" s="119">
        <f t="shared" ref="Y708:Y725" si="333">IF(AND(R708&lt;0,O708&gt;0),O708,0)</f>
        <v>0</v>
      </c>
      <c r="Z708" s="119">
        <f t="shared" ref="Z708:Z725" si="334">IF(AND(R708&gt;0,O708&gt;0),O708,0)</f>
        <v>0</v>
      </c>
      <c r="AA708" s="168"/>
      <c r="AB708" s="154">
        <f>_xll.BDH(C708,$AB$10,$D$1,$D$1)</f>
        <v>121.47</v>
      </c>
      <c r="AC708" s="148">
        <f t="shared" ref="AC708:AC725" si="335">IF(OR(F708="#N/A N/A",AB708="#N/A N/A"),0,  F708 - AB708)</f>
        <v>0.63000000000000966</v>
      </c>
      <c r="AD708" s="143">
        <f t="shared" ref="AD708:AD725" si="336">IF(OR(AB708=0,AB708="#N/A N/A"),0,AC708 / AB708*100)</f>
        <v>0.5186465794023295</v>
      </c>
      <c r="AE708" s="121">
        <v>0</v>
      </c>
      <c r="AF708" s="19">
        <f>IF(D708 = D804,1,_xll.BDP(K708,$AF$10)*L708)</f>
        <v>0.87226000000000004</v>
      </c>
      <c r="AG708" s="160">
        <f>AC708*AE708*V708/AF708 / AI740</f>
        <v>0</v>
      </c>
      <c r="AH708" s="160">
        <f>AC708*AE708*V708/AF708 / AI804</f>
        <v>0</v>
      </c>
      <c r="AI708" s="169"/>
      <c r="AJ708" s="162"/>
      <c r="AK708" s="144"/>
    </row>
    <row r="709" spans="1:37" s="40" customFormat="1" ht="12.75" x14ac:dyDescent="0.2">
      <c r="B709" s="45"/>
      <c r="C709" s="242" t="s">
        <v>1417</v>
      </c>
      <c r="D709" s="40" t="str">
        <f>_xll.BDP(C709,$D$10)</f>
        <v>JPY</v>
      </c>
      <c r="E709" s="40" t="str">
        <f>_xll.BDP(C709,$E$10)</f>
        <v>JPN 10Y BOND(OSE) Jun18</v>
      </c>
      <c r="F709" s="2">
        <f>_xll.BDP(C709,$F$10)</f>
        <v>150.99</v>
      </c>
      <c r="G709" s="2">
        <f>_xll.BDP(C709,$G$10)</f>
        <v>150.94999999999999</v>
      </c>
      <c r="H709" s="30">
        <f t="shared" si="326"/>
        <v>-4.0000000000020464E-2</v>
      </c>
      <c r="I709" s="20">
        <f t="shared" si="327"/>
        <v>-2.6491820650387746E-2</v>
      </c>
      <c r="J709" s="23">
        <v>0</v>
      </c>
      <c r="K709" s="45" t="str">
        <f>CONCATENATE(D804,D709, " Curncy")</f>
        <v>EURJPY Curncy</v>
      </c>
      <c r="L709" s="40">
        <f>IF(D709 = D804,1,_xll.BDP(K709,$L$10))</f>
        <v>1</v>
      </c>
      <c r="M709" s="4">
        <f>IF(D709 = D804,1,_xll.BDP(K709,$M$10)*L709)</f>
        <v>129.72999999999999</v>
      </c>
      <c r="N709" s="264">
        <f t="shared" si="328"/>
        <v>0</v>
      </c>
      <c r="O709" s="50">
        <f>N709 / AA740</f>
        <v>0</v>
      </c>
      <c r="P709" s="273">
        <f>N709 / AA804</f>
        <v>0</v>
      </c>
      <c r="Q709" s="7">
        <f t="shared" si="329"/>
        <v>0</v>
      </c>
      <c r="R709" s="10">
        <f>Q709 / AA740*100</f>
        <v>0</v>
      </c>
      <c r="S709" s="10">
        <f>Q709 / AA804*100</f>
        <v>0</v>
      </c>
      <c r="T709" s="286">
        <f t="shared" si="330"/>
        <v>0</v>
      </c>
      <c r="U709" s="125">
        <f t="shared" si="331"/>
        <v>0</v>
      </c>
      <c r="V709" s="30">
        <f t="shared" si="332"/>
        <v>1</v>
      </c>
      <c r="W709" s="40">
        <v>3</v>
      </c>
      <c r="X709" s="40">
        <v>1</v>
      </c>
      <c r="Y709" s="119">
        <f t="shared" si="333"/>
        <v>0</v>
      </c>
      <c r="Z709" s="119">
        <f t="shared" si="334"/>
        <v>0</v>
      </c>
      <c r="AA709" s="168"/>
      <c r="AB709" s="154">
        <f>_xll.BDH(C709,$AB$10,$D$1,$D$1)</f>
        <v>150.68</v>
      </c>
      <c r="AC709" s="148">
        <f t="shared" si="335"/>
        <v>0.31000000000000227</v>
      </c>
      <c r="AD709" s="143">
        <f t="shared" si="336"/>
        <v>0.20573400584019264</v>
      </c>
      <c r="AE709" s="121">
        <v>0</v>
      </c>
      <c r="AF709" s="19">
        <f>IF(D709 = D804,1,_xll.BDP(K709,$AF$10)*L709)</f>
        <v>130.12</v>
      </c>
      <c r="AG709" s="160">
        <f>AC709*AE709*V709/AF709 / AI740</f>
        <v>0</v>
      </c>
      <c r="AH709" s="160">
        <f>AC709*AE709*V709/AF709 / AI804</f>
        <v>0</v>
      </c>
      <c r="AI709" s="169"/>
      <c r="AJ709" s="162"/>
      <c r="AK709" s="144"/>
    </row>
    <row r="710" spans="1:37" s="40" customFormat="1" ht="12.75" x14ac:dyDescent="0.2">
      <c r="B710" s="45"/>
      <c r="C710" s="243" t="s">
        <v>1418</v>
      </c>
      <c r="D710" s="40" t="str">
        <f>_xll.BDP(C710,$D$10)</f>
        <v>EUR</v>
      </c>
      <c r="E710" s="40" t="str">
        <f>_xll.BDP(C710,$E$10)</f>
        <v>EURO-BUND FUTURE  Jun18</v>
      </c>
      <c r="F710" s="2">
        <f>_xll.BDP(C710,$F$10)</f>
        <v>158.96</v>
      </c>
      <c r="G710" s="2">
        <f>_xll.BDP(C710,$G$10)</f>
        <v>158.78</v>
      </c>
      <c r="H710" s="30">
        <f t="shared" si="326"/>
        <v>-0.18000000000000682</v>
      </c>
      <c r="I710" s="20">
        <f t="shared" si="327"/>
        <v>-0.11323603422245018</v>
      </c>
      <c r="J710" s="23">
        <v>0</v>
      </c>
      <c r="K710" s="45" t="str">
        <f>CONCATENATE(D804,D710, " Curncy")</f>
        <v>EUREUR Curncy</v>
      </c>
      <c r="L710" s="40">
        <f>IF(D710 = D804,1,_xll.BDP(K710,$L$10))</f>
        <v>1</v>
      </c>
      <c r="M710" s="4">
        <f>IF(D710 = D804,1,_xll.BDP(K710,$M$10)*L710)</f>
        <v>1</v>
      </c>
      <c r="N710" s="264">
        <f t="shared" si="328"/>
        <v>0</v>
      </c>
      <c r="O710" s="50">
        <f>N710 / AA740</f>
        <v>0</v>
      </c>
      <c r="P710" s="273">
        <f>N710 / AA804</f>
        <v>0</v>
      </c>
      <c r="Q710" s="7">
        <f t="shared" si="329"/>
        <v>0</v>
      </c>
      <c r="R710" s="10">
        <f>Q710 / AA740*100</f>
        <v>0</v>
      </c>
      <c r="S710" s="10">
        <f>Q710 / AA804*100</f>
        <v>0</v>
      </c>
      <c r="T710" s="286">
        <f t="shared" si="330"/>
        <v>0</v>
      </c>
      <c r="U710" s="125">
        <f t="shared" si="331"/>
        <v>0</v>
      </c>
      <c r="V710" s="30">
        <f t="shared" si="332"/>
        <v>1</v>
      </c>
      <c r="W710" s="40">
        <v>3</v>
      </c>
      <c r="X710" s="40">
        <v>1</v>
      </c>
      <c r="Y710" s="119">
        <f t="shared" si="333"/>
        <v>0</v>
      </c>
      <c r="Z710" s="119">
        <f t="shared" si="334"/>
        <v>0</v>
      </c>
      <c r="AA710" s="168"/>
      <c r="AB710" s="154">
        <f>_xll.BDH(C710,$AB$10,$D$1,$D$1)</f>
        <v>157.21</v>
      </c>
      <c r="AC710" s="148">
        <f t="shared" si="335"/>
        <v>1.75</v>
      </c>
      <c r="AD710" s="143">
        <f t="shared" si="336"/>
        <v>1.1131607404109152</v>
      </c>
      <c r="AE710" s="121">
        <v>0</v>
      </c>
      <c r="AF710" s="19">
        <f>IF(D710 = D804,1,_xll.BDP(K710,$AF$10)*L710)</f>
        <v>1</v>
      </c>
      <c r="AG710" s="160">
        <f>AC710*AE710*V710/AF710 / AI740</f>
        <v>0</v>
      </c>
      <c r="AH710" s="160">
        <f>AC710*AE710*V710/AF710 / AI804</f>
        <v>0</v>
      </c>
      <c r="AI710" s="169"/>
      <c r="AJ710" s="162"/>
      <c r="AK710" s="144"/>
    </row>
    <row r="711" spans="1:37" s="40" customFormat="1" ht="12.75" x14ac:dyDescent="0.2">
      <c r="B711" s="45"/>
      <c r="C711" s="244" t="s">
        <v>1419</v>
      </c>
      <c r="D711" s="40" t="str">
        <f>_xll.BDP(C711,$D$10)</f>
        <v>EUR</v>
      </c>
      <c r="E711" s="40" t="str">
        <f>_xll.BDP(C711,$E$10)</f>
        <v>Euro-BTP Future   Jun18</v>
      </c>
      <c r="F711" s="2">
        <f>_xll.BDP(C711,$F$10)</f>
        <v>137.53</v>
      </c>
      <c r="G711" s="2">
        <f>_xll.BDP(C711,$G$10)</f>
        <v>137.46</v>
      </c>
      <c r="H711" s="30">
        <f t="shared" si="326"/>
        <v>-6.9999999999993179E-2</v>
      </c>
      <c r="I711" s="20">
        <f t="shared" si="327"/>
        <v>-5.0897985893981805E-2</v>
      </c>
      <c r="J711" s="23">
        <v>0</v>
      </c>
      <c r="K711" s="45" t="str">
        <f>CONCATENATE(D804,D711, " Curncy")</f>
        <v>EUREUR Curncy</v>
      </c>
      <c r="L711" s="40">
        <f>IF(D711 = D804,1,_xll.BDP(K711,$L$10))</f>
        <v>1</v>
      </c>
      <c r="M711" s="4">
        <f>IF(D711 = D804,1,_xll.BDP(K711,$M$10)*L711)</f>
        <v>1</v>
      </c>
      <c r="N711" s="264">
        <f t="shared" si="328"/>
        <v>0</v>
      </c>
      <c r="O711" s="50">
        <f>N711 / AA740</f>
        <v>0</v>
      </c>
      <c r="P711" s="273">
        <f>N711 / AA804</f>
        <v>0</v>
      </c>
      <c r="Q711" s="7">
        <f t="shared" si="329"/>
        <v>0</v>
      </c>
      <c r="R711" s="10">
        <f>Q711 / AA740*100</f>
        <v>0</v>
      </c>
      <c r="S711" s="10">
        <f>Q711 / AA804*100</f>
        <v>0</v>
      </c>
      <c r="T711" s="286">
        <f t="shared" si="330"/>
        <v>0</v>
      </c>
      <c r="U711" s="125">
        <f t="shared" si="331"/>
        <v>0</v>
      </c>
      <c r="V711" s="30">
        <f t="shared" si="332"/>
        <v>1</v>
      </c>
      <c r="W711" s="40">
        <v>3</v>
      </c>
      <c r="X711" s="40">
        <v>1</v>
      </c>
      <c r="Y711" s="119">
        <f t="shared" si="333"/>
        <v>0</v>
      </c>
      <c r="Z711" s="119">
        <f t="shared" si="334"/>
        <v>0</v>
      </c>
      <c r="AA711" s="168"/>
      <c r="AB711" s="154">
        <f>_xll.BDH(C711,$AB$10,$D$1,$D$1)</f>
        <v>136.26</v>
      </c>
      <c r="AC711" s="148">
        <f t="shared" si="335"/>
        <v>1.2700000000000102</v>
      </c>
      <c r="AD711" s="143">
        <f t="shared" si="336"/>
        <v>0.93204168501395157</v>
      </c>
      <c r="AE711" s="121">
        <v>0</v>
      </c>
      <c r="AF711" s="19">
        <f>IF(D711 = D804,1,_xll.BDP(K711,$AF$10)*L711)</f>
        <v>1</v>
      </c>
      <c r="AG711" s="160">
        <f>AC711*AE711*V711/AF711 / AI740</f>
        <v>0</v>
      </c>
      <c r="AH711" s="160">
        <f>AC711*AE711*V711/AF711 / AI804</f>
        <v>0</v>
      </c>
      <c r="AI711" s="169"/>
      <c r="AJ711" s="162"/>
      <c r="AK711" s="144"/>
    </row>
    <row r="712" spans="1:37" s="40" customFormat="1" ht="12.75" x14ac:dyDescent="0.2">
      <c r="B712" s="45"/>
      <c r="C712" s="245" t="s">
        <v>1420</v>
      </c>
      <c r="D712" s="40" t="str">
        <f>_xll.BDP(C712,$D$10)</f>
        <v>USD</v>
      </c>
      <c r="E712" s="40" t="str">
        <f>_xll.BDP(C712,$E$10)</f>
        <v>US 10YR NOTE (CBT)Jun18</v>
      </c>
      <c r="F712" s="2">
        <f>_xll.BDP(C712,$F$10)</f>
        <v>120.515625</v>
      </c>
      <c r="G712" s="2">
        <f>_xll.BDP(C712,$G$10)</f>
        <v>120.515625</v>
      </c>
      <c r="H712" s="30">
        <f t="shared" si="326"/>
        <v>0</v>
      </c>
      <c r="I712" s="20">
        <f t="shared" si="327"/>
        <v>0</v>
      </c>
      <c r="J712" s="23">
        <v>0</v>
      </c>
      <c r="K712" s="45" t="str">
        <f>CONCATENATE(D804,D712, " Curncy")</f>
        <v>EURUSD Curncy</v>
      </c>
      <c r="L712" s="40">
        <f>IF(D712 = D804,1,_xll.BDP(K712,$L$10))</f>
        <v>1</v>
      </c>
      <c r="M712" s="4">
        <f>IF(D712 = D804,1,_xll.BDP(K712,$M$10)*L712)</f>
        <v>1.236</v>
      </c>
      <c r="N712" s="264">
        <f t="shared" si="328"/>
        <v>0</v>
      </c>
      <c r="O712" s="50">
        <f>N712 / AA740</f>
        <v>0</v>
      </c>
      <c r="P712" s="273">
        <f>N712 / AA804</f>
        <v>0</v>
      </c>
      <c r="Q712" s="7">
        <f t="shared" si="329"/>
        <v>0</v>
      </c>
      <c r="R712" s="10">
        <f>Q712 / AA740*100</f>
        <v>0</v>
      </c>
      <c r="S712" s="10">
        <f>Q712 / AA804*100</f>
        <v>0</v>
      </c>
      <c r="T712" s="286">
        <f t="shared" si="330"/>
        <v>0</v>
      </c>
      <c r="U712" s="125">
        <f t="shared" si="331"/>
        <v>0</v>
      </c>
      <c r="V712" s="30">
        <f t="shared" si="332"/>
        <v>1</v>
      </c>
      <c r="W712" s="40">
        <v>3</v>
      </c>
      <c r="X712" s="40">
        <v>1</v>
      </c>
      <c r="Y712" s="119">
        <f t="shared" si="333"/>
        <v>0</v>
      </c>
      <c r="Z712" s="119">
        <f t="shared" si="334"/>
        <v>0</v>
      </c>
      <c r="AA712" s="168"/>
      <c r="AB712" s="154">
        <f>_xll.BDH(C712,$AB$10,$D$1,$D$1)</f>
        <v>120.171875</v>
      </c>
      <c r="AC712" s="148">
        <f t="shared" si="335"/>
        <v>0.34375</v>
      </c>
      <c r="AD712" s="143">
        <f t="shared" si="336"/>
        <v>0.28604862826680538</v>
      </c>
      <c r="AE712" s="121">
        <v>0</v>
      </c>
      <c r="AF712" s="19">
        <f>IF(D712 = D804,1,_xll.BDP(K712,$AF$10)*L712)</f>
        <v>1.2302999999999999</v>
      </c>
      <c r="AG712" s="160">
        <f>AC712*AE712*V712/AF712 / AI740</f>
        <v>0</v>
      </c>
      <c r="AH712" s="160">
        <f>AC712*AE712*V712/AF712 / AI804</f>
        <v>0</v>
      </c>
      <c r="AI712" s="169"/>
      <c r="AJ712" s="162"/>
      <c r="AK712" s="144"/>
    </row>
    <row r="713" spans="1:37" s="40" customFormat="1" ht="12.75" x14ac:dyDescent="0.2">
      <c r="B713" s="45"/>
      <c r="C713" s="246" t="s">
        <v>1421</v>
      </c>
      <c r="D713" s="40" t="str">
        <f>_xll.BDP(C713,$D$10)</f>
        <v>EUR</v>
      </c>
      <c r="E713" s="40" t="str">
        <f>_xll.BDP(C713,$E$10)</f>
        <v>Short Euro-BTP Fu Jun18</v>
      </c>
      <c r="F713" s="2">
        <f>_xll.BDP(C713,$F$10)</f>
        <v>112.59</v>
      </c>
      <c r="G713" s="2">
        <f>_xll.BDP(C713,$G$10)</f>
        <v>112.63</v>
      </c>
      <c r="H713" s="30">
        <f t="shared" si="326"/>
        <v>3.9999999999992042E-2</v>
      </c>
      <c r="I713" s="20">
        <f t="shared" si="327"/>
        <v>3.55271338484697E-2</v>
      </c>
      <c r="J713" s="23">
        <v>0</v>
      </c>
      <c r="K713" s="45" t="str">
        <f>CONCATENATE(D804,D713, " Curncy")</f>
        <v>EUREUR Curncy</v>
      </c>
      <c r="L713" s="40">
        <f>IF(D713 = D804,1,_xll.BDP(K713,$L$10))</f>
        <v>1</v>
      </c>
      <c r="M713" s="4">
        <f>IF(D713 = D804,1,_xll.BDP(K713,$M$10)*L713)</f>
        <v>1</v>
      </c>
      <c r="N713" s="264">
        <f t="shared" si="328"/>
        <v>0</v>
      </c>
      <c r="O713" s="50">
        <f>N713 / AA740</f>
        <v>0</v>
      </c>
      <c r="P713" s="273">
        <f>N713 / AA804</f>
        <v>0</v>
      </c>
      <c r="Q713" s="7">
        <f t="shared" si="329"/>
        <v>0</v>
      </c>
      <c r="R713" s="10">
        <f>Q713 / AA740*100</f>
        <v>0</v>
      </c>
      <c r="S713" s="10">
        <f>Q713 / AA804*100</f>
        <v>0</v>
      </c>
      <c r="T713" s="286">
        <f t="shared" si="330"/>
        <v>0</v>
      </c>
      <c r="U713" s="125">
        <f t="shared" si="331"/>
        <v>0</v>
      </c>
      <c r="V713" s="30">
        <f t="shared" si="332"/>
        <v>1</v>
      </c>
      <c r="W713" s="40">
        <v>3</v>
      </c>
      <c r="X713" s="40">
        <v>1</v>
      </c>
      <c r="Y713" s="119">
        <f t="shared" si="333"/>
        <v>0</v>
      </c>
      <c r="Z713" s="119">
        <f t="shared" si="334"/>
        <v>0</v>
      </c>
      <c r="AA713" s="168"/>
      <c r="AB713" s="154">
        <f>_xll.BDH(C713,$AB$10,$D$1,$D$1)</f>
        <v>112.35</v>
      </c>
      <c r="AC713" s="148">
        <f t="shared" si="335"/>
        <v>0.24000000000000909</v>
      </c>
      <c r="AD713" s="143">
        <f t="shared" si="336"/>
        <v>0.2136181575433993</v>
      </c>
      <c r="AE713" s="121">
        <v>0</v>
      </c>
      <c r="AF713" s="19">
        <f>IF(D713 = D804,1,_xll.BDP(K713,$AF$10)*L713)</f>
        <v>1</v>
      </c>
      <c r="AG713" s="160">
        <f>AC713*AE713*V713/AF713 / AI740</f>
        <v>0</v>
      </c>
      <c r="AH713" s="160">
        <f>AC713*AE713*V713/AF713 / AI804</f>
        <v>0</v>
      </c>
      <c r="AI713" s="169"/>
      <c r="AJ713" s="162"/>
      <c r="AK713" s="144"/>
    </row>
    <row r="714" spans="1:37" s="40" customFormat="1" ht="12.75" x14ac:dyDescent="0.2">
      <c r="B714" s="45"/>
      <c r="C714" s="247" t="s">
        <v>1422</v>
      </c>
      <c r="D714" s="40" t="str">
        <f>_xll.BDP(C714,$D$10)</f>
        <v>USD</v>
      </c>
      <c r="E714" s="40" t="str">
        <f>_xll.BDP(C714,$E$10)</f>
        <v>US LONG BOND(CBT) Jun18</v>
      </c>
      <c r="F714" s="2">
        <f>_xll.BDP(C714,$F$10)</f>
        <v>144.75</v>
      </c>
      <c r="G714" s="2">
        <f>_xll.BDP(C714,$G$10)</f>
        <v>144.5625</v>
      </c>
      <c r="H714" s="30">
        <f t="shared" si="326"/>
        <v>-0.1875</v>
      </c>
      <c r="I714" s="20">
        <f t="shared" si="327"/>
        <v>-0.1295336787564767</v>
      </c>
      <c r="J714" s="23">
        <v>0</v>
      </c>
      <c r="K714" s="45" t="str">
        <f>CONCATENATE(D804,D714, " Curncy")</f>
        <v>EURUSD Curncy</v>
      </c>
      <c r="L714" s="40">
        <f>IF(D714 = D804,1,_xll.BDP(K714,$L$10))</f>
        <v>1</v>
      </c>
      <c r="M714" s="4">
        <f>IF(D714 = D804,1,_xll.BDP(K714,$M$10)*L714)</f>
        <v>1.236</v>
      </c>
      <c r="N714" s="264">
        <f t="shared" si="328"/>
        <v>0</v>
      </c>
      <c r="O714" s="50">
        <f>N714 / AA740</f>
        <v>0</v>
      </c>
      <c r="P714" s="273">
        <f>N714 / AA804</f>
        <v>0</v>
      </c>
      <c r="Q714" s="7">
        <f t="shared" si="329"/>
        <v>0</v>
      </c>
      <c r="R714" s="10">
        <f>Q714 / AA740*100</f>
        <v>0</v>
      </c>
      <c r="S714" s="10">
        <f>Q714 / AA804*100</f>
        <v>0</v>
      </c>
      <c r="T714" s="286">
        <f t="shared" si="330"/>
        <v>0</v>
      </c>
      <c r="U714" s="125">
        <f t="shared" si="331"/>
        <v>0</v>
      </c>
      <c r="V714" s="30">
        <f t="shared" si="332"/>
        <v>1</v>
      </c>
      <c r="W714" s="40">
        <v>3</v>
      </c>
      <c r="X714" s="40">
        <v>1</v>
      </c>
      <c r="Y714" s="119">
        <f t="shared" si="333"/>
        <v>0</v>
      </c>
      <c r="Z714" s="119">
        <f t="shared" si="334"/>
        <v>0</v>
      </c>
      <c r="AA714" s="168"/>
      <c r="AB714" s="154">
        <f>_xll.BDH(C714,$AB$10,$D$1,$D$1)</f>
        <v>143.53125</v>
      </c>
      <c r="AC714" s="148">
        <f t="shared" si="335"/>
        <v>1.21875</v>
      </c>
      <c r="AD714" s="143">
        <f t="shared" si="336"/>
        <v>0.84911822338340959</v>
      </c>
      <c r="AE714" s="121">
        <v>0</v>
      </c>
      <c r="AF714" s="19">
        <f>IF(D714 = D804,1,_xll.BDP(K714,$AF$10)*L714)</f>
        <v>1.2302999999999999</v>
      </c>
      <c r="AG714" s="160">
        <f>AC714*AE714*V714/AF714 / AI740</f>
        <v>0</v>
      </c>
      <c r="AH714" s="160">
        <f>AC714*AE714*V714/AF714 / AI804</f>
        <v>0</v>
      </c>
      <c r="AI714" s="169"/>
      <c r="AJ714" s="162"/>
      <c r="AK714" s="144"/>
    </row>
    <row r="715" spans="1:37" s="40" customFormat="1" ht="12.75" x14ac:dyDescent="0.2">
      <c r="B715" s="45"/>
      <c r="C715" s="248" t="s">
        <v>1423</v>
      </c>
      <c r="D715" s="40" t="str">
        <f>_xll.BDP(C715,$D$10)</f>
        <v>USD</v>
      </c>
      <c r="E715" s="40" t="str">
        <f>_xll.BDP(C715,$E$10)</f>
        <v>GOLD 100 OZ FUTR  Jun18</v>
      </c>
      <c r="F715" s="2">
        <f>_xll.BDP(C715,$F$10)</f>
        <v>1333.2</v>
      </c>
      <c r="G715" s="2">
        <f>_xll.BDP(C715,$G$10)</f>
        <v>1353.3</v>
      </c>
      <c r="H715" s="30">
        <f t="shared" si="326"/>
        <v>20.099999999999909</v>
      </c>
      <c r="I715" s="20">
        <f t="shared" si="327"/>
        <v>1.5076507650765008</v>
      </c>
      <c r="J715" s="23">
        <v>0</v>
      </c>
      <c r="K715" s="45" t="str">
        <f>CONCATENATE(D804,D715, " Curncy")</f>
        <v>EURUSD Curncy</v>
      </c>
      <c r="L715" s="40">
        <f>IF(D715 = D804,1,_xll.BDP(K715,$L$10))</f>
        <v>1</v>
      </c>
      <c r="M715" s="4">
        <f>IF(D715 = D804,1,_xll.BDP(K715,$M$10)*L715)</f>
        <v>1.236</v>
      </c>
      <c r="N715" s="264">
        <f t="shared" si="328"/>
        <v>0</v>
      </c>
      <c r="O715" s="50">
        <f>N715 / AA740</f>
        <v>0</v>
      </c>
      <c r="P715" s="273">
        <f>N715 / AA804</f>
        <v>0</v>
      </c>
      <c r="Q715" s="7">
        <f t="shared" si="329"/>
        <v>0</v>
      </c>
      <c r="R715" s="10">
        <f>Q715 / AA740*100</f>
        <v>0</v>
      </c>
      <c r="S715" s="10">
        <f>Q715 / AA804*100</f>
        <v>0</v>
      </c>
      <c r="T715" s="286">
        <f t="shared" si="330"/>
        <v>0</v>
      </c>
      <c r="U715" s="125">
        <f t="shared" si="331"/>
        <v>0</v>
      </c>
      <c r="V715" s="30">
        <f t="shared" si="332"/>
        <v>1</v>
      </c>
      <c r="W715" s="40">
        <v>3</v>
      </c>
      <c r="X715" s="40">
        <v>1</v>
      </c>
      <c r="Y715" s="119">
        <f t="shared" si="333"/>
        <v>0</v>
      </c>
      <c r="Z715" s="119">
        <f t="shared" si="334"/>
        <v>0</v>
      </c>
      <c r="AA715" s="168"/>
      <c r="AB715" s="154">
        <f>_xll.BDH(C715,$AB$10,$D$1,$D$1)</f>
        <v>1327.6</v>
      </c>
      <c r="AC715" s="148">
        <f t="shared" si="335"/>
        <v>5.6000000000001364</v>
      </c>
      <c r="AD715" s="143">
        <f t="shared" si="336"/>
        <v>0.42181379933716007</v>
      </c>
      <c r="AE715" s="121">
        <v>0</v>
      </c>
      <c r="AF715" s="19">
        <f>IF(D715 = D804,1,_xll.BDP(K715,$AF$10)*L715)</f>
        <v>1.2302999999999999</v>
      </c>
      <c r="AG715" s="160">
        <f>AC715*AE715*V715/AF715 / AI740</f>
        <v>0</v>
      </c>
      <c r="AH715" s="160">
        <f>AC715*AE715*V715/AF715 / AI804</f>
        <v>0</v>
      </c>
      <c r="AI715" s="169"/>
      <c r="AJ715" s="162"/>
      <c r="AK715" s="144"/>
    </row>
    <row r="716" spans="1:37" s="40" customFormat="1" ht="12.75" x14ac:dyDescent="0.2">
      <c r="B716" s="45"/>
      <c r="C716" s="249" t="s">
        <v>1424</v>
      </c>
      <c r="D716" s="40" t="str">
        <f>_xll.BDP(C716,$D$10)</f>
        <v>USD</v>
      </c>
      <c r="E716" s="40" t="str">
        <f>_xll.BDP(C716,$E$10)</f>
        <v>SILVER FUTURE     May18</v>
      </c>
      <c r="F716" s="2">
        <f>_xll.BDP(C716,$F$10)</f>
        <v>16.387</v>
      </c>
      <c r="G716" s="2">
        <f>_xll.BDP(C716,$G$10)</f>
        <v>16.555</v>
      </c>
      <c r="H716" s="30">
        <f t="shared" si="326"/>
        <v>0.16799999999999926</v>
      </c>
      <c r="I716" s="20">
        <f t="shared" si="327"/>
        <v>1.0252029047415587</v>
      </c>
      <c r="J716" s="23">
        <v>0</v>
      </c>
      <c r="K716" s="45" t="str">
        <f>CONCATENATE(D804,D716, " Curncy")</f>
        <v>EURUSD Curncy</v>
      </c>
      <c r="L716" s="40">
        <f>IF(D716 = D804,1,_xll.BDP(K716,$L$10))</f>
        <v>1</v>
      </c>
      <c r="M716" s="4">
        <f>IF(D716 = D804,1,_xll.BDP(K716,$M$10)*L716)</f>
        <v>1.236</v>
      </c>
      <c r="N716" s="264">
        <f t="shared" si="328"/>
        <v>0</v>
      </c>
      <c r="O716" s="50">
        <f>N716 / AA740</f>
        <v>0</v>
      </c>
      <c r="P716" s="273">
        <f>N716 / AA804</f>
        <v>0</v>
      </c>
      <c r="Q716" s="7">
        <f t="shared" si="329"/>
        <v>0</v>
      </c>
      <c r="R716" s="10">
        <f>Q716 / AA740*100</f>
        <v>0</v>
      </c>
      <c r="S716" s="10">
        <f>Q716 / AA804*100</f>
        <v>0</v>
      </c>
      <c r="T716" s="286">
        <f t="shared" si="330"/>
        <v>0</v>
      </c>
      <c r="U716" s="125">
        <f t="shared" si="331"/>
        <v>0</v>
      </c>
      <c r="V716" s="30">
        <f t="shared" si="332"/>
        <v>1</v>
      </c>
      <c r="W716" s="40">
        <v>3</v>
      </c>
      <c r="X716" s="40">
        <v>1</v>
      </c>
      <c r="Y716" s="119">
        <f t="shared" si="333"/>
        <v>0</v>
      </c>
      <c r="Z716" s="119">
        <f t="shared" si="334"/>
        <v>0</v>
      </c>
      <c r="AA716" s="168"/>
      <c r="AB716" s="154">
        <f>_xll.BDH(C716,$AB$10,$D$1,$D$1)</f>
        <v>16.5</v>
      </c>
      <c r="AC716" s="148">
        <f t="shared" si="335"/>
        <v>-0.11299999999999955</v>
      </c>
      <c r="AD716" s="143">
        <f t="shared" si="336"/>
        <v>-0.68484848484848204</v>
      </c>
      <c r="AE716" s="121">
        <v>0</v>
      </c>
      <c r="AF716" s="19">
        <f>IF(D716 = D804,1,_xll.BDP(K716,$AF$10)*L716)</f>
        <v>1.2302999999999999</v>
      </c>
      <c r="AG716" s="160">
        <f>AC716*AE716*V716/AF716 / AI740</f>
        <v>0</v>
      </c>
      <c r="AH716" s="160">
        <f>AC716*AE716*V716/AF716 / AI804</f>
        <v>0</v>
      </c>
      <c r="AI716" s="169"/>
      <c r="AJ716" s="162"/>
      <c r="AK716" s="144"/>
    </row>
    <row r="717" spans="1:37" s="40" customFormat="1" ht="12.75" x14ac:dyDescent="0.2">
      <c r="B717" s="45"/>
      <c r="C717" s="250" t="s">
        <v>1425</v>
      </c>
      <c r="D717" s="40" t="str">
        <f>_xll.BDP(C717,$D$10)</f>
        <v>USD</v>
      </c>
      <c r="E717" s="40" t="str">
        <f>_xll.BDP(C717,$E$10)</f>
        <v>PLATINUM FUTURE   Jul18</v>
      </c>
      <c r="F717" s="2">
        <f>_xll.BDP(C717,$F$10)</f>
        <v>954.90000000000009</v>
      </c>
      <c r="G717" s="2">
        <f>_xll.BDP(C717,$G$10)</f>
        <v>956</v>
      </c>
      <c r="H717" s="30">
        <f t="shared" si="326"/>
        <v>1.0999999999999091</v>
      </c>
      <c r="I717" s="20">
        <f t="shared" si="327"/>
        <v>0.11519530840924798</v>
      </c>
      <c r="J717" s="23">
        <v>0</v>
      </c>
      <c r="K717" s="45" t="str">
        <f>CONCATENATE(D804,D717, " Curncy")</f>
        <v>EURUSD Curncy</v>
      </c>
      <c r="L717" s="40">
        <f>IF(D717 = D804,1,_xll.BDP(K717,$L$10))</f>
        <v>1</v>
      </c>
      <c r="M717" s="4">
        <f>IF(D717 = D804,1,_xll.BDP(K717,$M$10)*L717)</f>
        <v>1.236</v>
      </c>
      <c r="N717" s="264">
        <f t="shared" si="328"/>
        <v>0</v>
      </c>
      <c r="O717" s="50">
        <f>N717 / AA740</f>
        <v>0</v>
      </c>
      <c r="P717" s="273">
        <f>N717 / AA804</f>
        <v>0</v>
      </c>
      <c r="Q717" s="7">
        <f t="shared" si="329"/>
        <v>0</v>
      </c>
      <c r="R717" s="10">
        <f>Q717 / AA740*100</f>
        <v>0</v>
      </c>
      <c r="S717" s="10">
        <f>Q717 / AA804*100</f>
        <v>0</v>
      </c>
      <c r="T717" s="286">
        <f t="shared" si="330"/>
        <v>0</v>
      </c>
      <c r="U717" s="125">
        <f t="shared" si="331"/>
        <v>0</v>
      </c>
      <c r="V717" s="30">
        <f t="shared" si="332"/>
        <v>1</v>
      </c>
      <c r="W717" s="40">
        <v>3</v>
      </c>
      <c r="X717" s="40">
        <v>1</v>
      </c>
      <c r="Y717" s="119">
        <f t="shared" si="333"/>
        <v>0</v>
      </c>
      <c r="Z717" s="119">
        <f t="shared" si="334"/>
        <v>0</v>
      </c>
      <c r="AA717" s="168"/>
      <c r="AB717" s="154">
        <f>_xll.BDH(C717,$AB$10,$D$1,$D$1)</f>
        <v>957.5</v>
      </c>
      <c r="AC717" s="148">
        <f t="shared" si="335"/>
        <v>-2.5999999999999091</v>
      </c>
      <c r="AD717" s="143">
        <f t="shared" si="336"/>
        <v>-0.27154046997388082</v>
      </c>
      <c r="AE717" s="121">
        <v>0</v>
      </c>
      <c r="AF717" s="19">
        <f>IF(D717 = D804,1,_xll.BDP(K717,$AF$10)*L717)</f>
        <v>1.2302999999999999</v>
      </c>
      <c r="AG717" s="160">
        <f>AC717*AE717*V717/AF717 / AI740</f>
        <v>0</v>
      </c>
      <c r="AH717" s="160">
        <f>AC717*AE717*V717/AF717 / AI804</f>
        <v>0</v>
      </c>
      <c r="AI717" s="169"/>
      <c r="AJ717" s="162"/>
      <c r="AK717" s="144"/>
    </row>
    <row r="718" spans="1:37" s="40" customFormat="1" ht="12.75" x14ac:dyDescent="0.2">
      <c r="B718" s="45"/>
      <c r="C718" s="251" t="s">
        <v>1426</v>
      </c>
      <c r="D718" s="40" t="str">
        <f>_xll.BDP(C718,$D$10)</f>
        <v>USD</v>
      </c>
      <c r="E718" s="40" t="str">
        <f>_xll.BDP(C718,$E$10)</f>
        <v>WHEAT FUTURE(CBT) May18</v>
      </c>
      <c r="F718" s="2">
        <f>_xll.BDP(C718,$F$10)</f>
        <v>455.75</v>
      </c>
      <c r="G718" s="2">
        <f>_xll.BDP(C718,$G$10)</f>
        <v>461.25</v>
      </c>
      <c r="H718" s="30">
        <f t="shared" si="326"/>
        <v>5.5</v>
      </c>
      <c r="I718" s="20">
        <f t="shared" si="327"/>
        <v>1.2068019747668679</v>
      </c>
      <c r="J718" s="23">
        <v>0</v>
      </c>
      <c r="K718" s="45" t="str">
        <f>CONCATENATE(D804,D718, " Curncy")</f>
        <v>EURUSD Curncy</v>
      </c>
      <c r="L718" s="40">
        <f>IF(D718 = D804,1,_xll.BDP(K718,$L$10))</f>
        <v>1</v>
      </c>
      <c r="M718" s="4">
        <f>IF(D718 = D804,1,_xll.BDP(K718,$M$10)*L718)</f>
        <v>1.236</v>
      </c>
      <c r="N718" s="264">
        <f t="shared" si="328"/>
        <v>0</v>
      </c>
      <c r="O718" s="50">
        <f>N718 / AA740</f>
        <v>0</v>
      </c>
      <c r="P718" s="273">
        <f>N718 / AA804</f>
        <v>0</v>
      </c>
      <c r="Q718" s="7">
        <f t="shared" si="329"/>
        <v>0</v>
      </c>
      <c r="R718" s="10">
        <f>Q718 / AA740*100</f>
        <v>0</v>
      </c>
      <c r="S718" s="10">
        <f>Q718 / AA804*100</f>
        <v>0</v>
      </c>
      <c r="T718" s="286">
        <f t="shared" si="330"/>
        <v>0</v>
      </c>
      <c r="U718" s="125">
        <f t="shared" si="331"/>
        <v>0</v>
      </c>
      <c r="V718" s="30">
        <f t="shared" si="332"/>
        <v>1</v>
      </c>
      <c r="W718" s="40">
        <v>3</v>
      </c>
      <c r="X718" s="40">
        <v>1</v>
      </c>
      <c r="Y718" s="119">
        <f t="shared" si="333"/>
        <v>0</v>
      </c>
      <c r="Z718" s="119">
        <f t="shared" si="334"/>
        <v>0</v>
      </c>
      <c r="AA718" s="168"/>
      <c r="AB718" s="154">
        <f>_xll.BDH(C718,$AB$10,$D$1,$D$1)</f>
        <v>499.25</v>
      </c>
      <c r="AC718" s="148">
        <f t="shared" si="335"/>
        <v>-43.5</v>
      </c>
      <c r="AD718" s="143">
        <f t="shared" si="336"/>
        <v>-8.7130696044066109</v>
      </c>
      <c r="AE718" s="121">
        <v>0</v>
      </c>
      <c r="AF718" s="19">
        <f>IF(D718 = D804,1,_xll.BDP(K718,$AF$10)*L718)</f>
        <v>1.2302999999999999</v>
      </c>
      <c r="AG718" s="160">
        <f>AC718*AE718*V718/AF718 / AI740</f>
        <v>0</v>
      </c>
      <c r="AH718" s="160">
        <f>AC718*AE718*V718/AF718 / AI804</f>
        <v>0</v>
      </c>
      <c r="AI718" s="169"/>
      <c r="AJ718" s="162"/>
      <c r="AK718" s="144"/>
    </row>
    <row r="719" spans="1:37" s="40" customFormat="1" ht="12.75" x14ac:dyDescent="0.2">
      <c r="B719" s="45"/>
      <c r="C719" s="252" t="s">
        <v>1427</v>
      </c>
      <c r="D719" s="40" t="str">
        <f>_xll.BDP(C719,$D$10)</f>
        <v>USD</v>
      </c>
      <c r="E719" s="40" t="str">
        <f>_xll.BDP(C719,$E$10)</f>
        <v>WTI CRUDE FUTURE  May18</v>
      </c>
      <c r="F719" s="2">
        <f>_xll.BDP(C719,$F$10)</f>
        <v>64.3</v>
      </c>
      <c r="G719" s="2">
        <f>_xll.BDP(C719,$G$10)</f>
        <v>65.540000000000006</v>
      </c>
      <c r="H719" s="30">
        <f t="shared" si="326"/>
        <v>1.2400000000000091</v>
      </c>
      <c r="I719" s="20">
        <f t="shared" si="327"/>
        <v>1.9284603421462039</v>
      </c>
      <c r="J719" s="23">
        <v>0</v>
      </c>
      <c r="K719" s="45" t="str">
        <f>CONCATENATE(D804,D719, " Curncy")</f>
        <v>EURUSD Curncy</v>
      </c>
      <c r="L719" s="40">
        <f>IF(D719 = D804,1,_xll.BDP(K719,$L$10))</f>
        <v>1</v>
      </c>
      <c r="M719" s="4">
        <f>IF(D719 = D804,1,_xll.BDP(K719,$M$10)*L719)</f>
        <v>1.236</v>
      </c>
      <c r="N719" s="264">
        <f t="shared" si="328"/>
        <v>0</v>
      </c>
      <c r="O719" s="50">
        <f>N719 / AA740</f>
        <v>0</v>
      </c>
      <c r="P719" s="273">
        <f>N719 / AA804</f>
        <v>0</v>
      </c>
      <c r="Q719" s="7">
        <f t="shared" si="329"/>
        <v>0</v>
      </c>
      <c r="R719" s="10">
        <f>Q719 / AA740*100</f>
        <v>0</v>
      </c>
      <c r="S719" s="10">
        <f>Q719 / AA804*100</f>
        <v>0</v>
      </c>
      <c r="T719" s="286">
        <f t="shared" si="330"/>
        <v>0</v>
      </c>
      <c r="U719" s="125">
        <f t="shared" si="331"/>
        <v>0</v>
      </c>
      <c r="V719" s="30">
        <f t="shared" si="332"/>
        <v>1</v>
      </c>
      <c r="W719" s="40">
        <v>3</v>
      </c>
      <c r="X719" s="40">
        <v>1</v>
      </c>
      <c r="Y719" s="119">
        <f t="shared" si="333"/>
        <v>0</v>
      </c>
      <c r="Z719" s="119">
        <f t="shared" si="334"/>
        <v>0</v>
      </c>
      <c r="AA719" s="168"/>
      <c r="AB719" s="154">
        <f>_xll.BDH(C719,$AB$10,$D$1,$D$1)</f>
        <v>60.06</v>
      </c>
      <c r="AC719" s="148">
        <f t="shared" si="335"/>
        <v>4.2399999999999949</v>
      </c>
      <c r="AD719" s="143">
        <f t="shared" si="336"/>
        <v>7.0596070596070506</v>
      </c>
      <c r="AE719" s="121">
        <v>0</v>
      </c>
      <c r="AF719" s="19">
        <f>IF(D719 = D804,1,_xll.BDP(K719,$AF$10)*L719)</f>
        <v>1.2302999999999999</v>
      </c>
      <c r="AG719" s="160">
        <f>AC719*AE719*V719/AF719 / AI740</f>
        <v>0</v>
      </c>
      <c r="AH719" s="160">
        <f>AC719*AE719*V719/AF719 / AI804</f>
        <v>0</v>
      </c>
      <c r="AI719" s="169"/>
      <c r="AJ719" s="162"/>
      <c r="AK719" s="144"/>
    </row>
    <row r="720" spans="1:37" s="40" customFormat="1" ht="12.75" x14ac:dyDescent="0.2">
      <c r="B720" s="45"/>
      <c r="C720" s="252" t="s">
        <v>1428</v>
      </c>
      <c r="D720" s="40" t="str">
        <f>_xll.BDP(C720,$D$10)</f>
        <v>USD</v>
      </c>
      <c r="E720" s="40" t="str">
        <f>_xll.BDP(C720,$E$10)</f>
        <v>SUGAR #11 (WORLD) May18</v>
      </c>
      <c r="F720" s="2">
        <f>_xll.BDP(C720,$F$10)</f>
        <v>12.77</v>
      </c>
      <c r="G720" s="2">
        <f>_xll.BDP(C720,$G$10)</f>
        <v>12.57</v>
      </c>
      <c r="H720" s="30">
        <f t="shared" si="326"/>
        <v>-0.19999999999999929</v>
      </c>
      <c r="I720" s="20">
        <f t="shared" si="327"/>
        <v>-1.5661707126076687</v>
      </c>
      <c r="J720" s="23">
        <v>0</v>
      </c>
      <c r="K720" s="45" t="str">
        <f>CONCATENATE(D804,D720, " Curncy")</f>
        <v>EURUSD Curncy</v>
      </c>
      <c r="L720" s="40">
        <f>IF(D720 = D804,1,_xll.BDP(K720,$L$10))</f>
        <v>1</v>
      </c>
      <c r="M720" s="4">
        <f>IF(D720 = D804,1,_xll.BDP(K720,$M$10)*L720)</f>
        <v>1.236</v>
      </c>
      <c r="N720" s="264">
        <f t="shared" si="328"/>
        <v>0</v>
      </c>
      <c r="O720" s="50">
        <f>N720 / AA740</f>
        <v>0</v>
      </c>
      <c r="P720" s="273">
        <f>N720 / AA804</f>
        <v>0</v>
      </c>
      <c r="Q720" s="7">
        <f t="shared" si="329"/>
        <v>0</v>
      </c>
      <c r="R720" s="10">
        <f>Q720 / AA740*100</f>
        <v>0</v>
      </c>
      <c r="S720" s="10">
        <f>Q720 / AA804*100</f>
        <v>0</v>
      </c>
      <c r="T720" s="286">
        <f t="shared" si="330"/>
        <v>0</v>
      </c>
      <c r="U720" s="125">
        <f t="shared" si="331"/>
        <v>0</v>
      </c>
      <c r="V720" s="30">
        <f t="shared" si="332"/>
        <v>1</v>
      </c>
      <c r="W720" s="40">
        <v>3</v>
      </c>
      <c r="X720" s="40">
        <v>1</v>
      </c>
      <c r="Y720" s="119">
        <f t="shared" si="333"/>
        <v>0</v>
      </c>
      <c r="Z720" s="119">
        <f t="shared" si="334"/>
        <v>0</v>
      </c>
      <c r="AA720" s="168"/>
      <c r="AB720" s="154">
        <f>_xll.BDH(C720,$AB$10,$D$1,$D$1)</f>
        <v>12.89</v>
      </c>
      <c r="AC720" s="148">
        <f t="shared" si="335"/>
        <v>-0.12000000000000099</v>
      </c>
      <c r="AD720" s="143">
        <f t="shared" si="336"/>
        <v>-0.93095422808379347</v>
      </c>
      <c r="AE720" s="121">
        <v>0</v>
      </c>
      <c r="AF720" s="19">
        <f>IF(D720 = D804,1,_xll.BDP(K720,$AF$10)*L720)</f>
        <v>1.2302999999999999</v>
      </c>
      <c r="AG720" s="160">
        <f>AC720*AE720*V720/AF720 / AI740</f>
        <v>0</v>
      </c>
      <c r="AH720" s="160">
        <f>AC720*AE720*V720/AF720 / AI804</f>
        <v>0</v>
      </c>
      <c r="AI720" s="169"/>
      <c r="AJ720" s="162"/>
      <c r="AK720" s="144"/>
    </row>
    <row r="721" spans="1:37" s="40" customFormat="1" x14ac:dyDescent="0.2">
      <c r="B721" s="45">
        <v>12276</v>
      </c>
      <c r="C721" s="116" t="s">
        <v>678</v>
      </c>
      <c r="D721" s="40" t="str">
        <f>_xll.BDP(C721,$D$10)</f>
        <v>USD</v>
      </c>
      <c r="E721" s="40" t="str">
        <f>_xll.BDP(C721,$E$10)</f>
        <v>MSCI EM</v>
      </c>
      <c r="F721" s="61">
        <f>_xll.BDP(C721,$F$10)</f>
        <v>1196.7249999999999</v>
      </c>
      <c r="G721" s="61">
        <f>_xll.BDP(C721,$G$10)</f>
        <v>1196.72</v>
      </c>
      <c r="H721" s="62">
        <f t="shared" si="326"/>
        <v>-4.9999999998817657E-3</v>
      </c>
      <c r="I721" s="69">
        <f t="shared" si="327"/>
        <v>-4.1780693140711236E-4</v>
      </c>
      <c r="J721" s="23">
        <v>0</v>
      </c>
      <c r="K721" s="45" t="str">
        <f>CONCATENATE(D804,D721, " Curncy")</f>
        <v>EURUSD Curncy</v>
      </c>
      <c r="L721" s="45">
        <f>IF(D721 = D804,1,_xll.BDP(K721,$L$10))</f>
        <v>1</v>
      </c>
      <c r="M721" s="63">
        <f>IF(D721 = D804,1,_xll.BDP(K721,$M$10)*L721)</f>
        <v>1.236</v>
      </c>
      <c r="N721" s="265">
        <f t="shared" si="328"/>
        <v>0</v>
      </c>
      <c r="O721" s="133">
        <f>N721 / AA740</f>
        <v>0</v>
      </c>
      <c r="P721" s="275">
        <f>N721 / AA804</f>
        <v>0</v>
      </c>
      <c r="Q721" s="64">
        <f t="shared" si="329"/>
        <v>0</v>
      </c>
      <c r="R721" s="10">
        <f>Q721 / AA740*100</f>
        <v>0</v>
      </c>
      <c r="S721" s="10">
        <f>Q721 / AA804*100</f>
        <v>0</v>
      </c>
      <c r="T721" s="288">
        <f t="shared" si="330"/>
        <v>0</v>
      </c>
      <c r="U721" s="127">
        <f t="shared" si="331"/>
        <v>0</v>
      </c>
      <c r="V721" s="30">
        <f t="shared" si="332"/>
        <v>1</v>
      </c>
      <c r="W721" s="40">
        <v>3</v>
      </c>
      <c r="X721" s="40">
        <v>1</v>
      </c>
      <c r="Y721" s="119">
        <f t="shared" si="333"/>
        <v>0</v>
      </c>
      <c r="Z721" s="119">
        <f t="shared" si="334"/>
        <v>0</v>
      </c>
      <c r="AA721" s="168"/>
      <c r="AB721" s="154">
        <f>_xll.BDH(C721,$AB$10,$D$1,$D$1)</f>
        <v>1195.24</v>
      </c>
      <c r="AC721" s="148">
        <f t="shared" si="335"/>
        <v>1.4849999999999</v>
      </c>
      <c r="AD721" s="143">
        <f t="shared" si="336"/>
        <v>0.12424282989189619</v>
      </c>
      <c r="AE721" s="136">
        <v>0</v>
      </c>
      <c r="AF721" s="138">
        <f>IF(D721 = D804,1,_xll.BDP(K721,$AF$10)*L721)</f>
        <v>1.2302999999999999</v>
      </c>
      <c r="AG721" s="160">
        <f>AC721*AE721*V721/AF721 / AI740</f>
        <v>0</v>
      </c>
      <c r="AH721" s="160">
        <f>AC721*AE721*V721/AF721 / AI804</f>
        <v>0</v>
      </c>
      <c r="AI721" s="171"/>
      <c r="AJ721" s="162"/>
      <c r="AK721" s="144"/>
    </row>
    <row r="722" spans="1:37" s="40" customFormat="1" ht="12" customHeight="1" x14ac:dyDescent="0.2">
      <c r="B722" s="45">
        <v>957</v>
      </c>
      <c r="C722" s="195" t="s">
        <v>1039</v>
      </c>
      <c r="D722" s="40" t="str">
        <f>_xll.BDP(C722,$D$10)</f>
        <v>USD</v>
      </c>
      <c r="E722" s="17" t="str">
        <f>_xll.BDP(C722,$E$10)</f>
        <v>ISHARES MSCI EMERGING MARKET</v>
      </c>
      <c r="F722" s="18">
        <f>_xll.BDP(C722,$F$10)</f>
        <v>47.86</v>
      </c>
      <c r="G722" s="18">
        <f>_xll.BDP(C722,$G$10)</f>
        <v>47.74</v>
      </c>
      <c r="H722" s="33">
        <f t="shared" si="326"/>
        <v>-0.11999999999999744</v>
      </c>
      <c r="I722" s="22">
        <f t="shared" si="327"/>
        <v>-0.25073129962389767</v>
      </c>
      <c r="J722" s="26">
        <v>0</v>
      </c>
      <c r="K722" s="48" t="str">
        <f>CONCATENATE(D804,D722, " Curncy")</f>
        <v>EURUSD Curncy</v>
      </c>
      <c r="L722" s="17">
        <f>IF(D722 = D804,1,_xll.BDP(K722,$L$10))</f>
        <v>1</v>
      </c>
      <c r="M722" s="19">
        <f>IF(D722 = D804,1,_xll.BDP(K722,$M$10)*L722)</f>
        <v>1.236</v>
      </c>
      <c r="N722" s="264">
        <f t="shared" si="328"/>
        <v>0</v>
      </c>
      <c r="O722" s="50">
        <f>N722 / AA740</f>
        <v>0</v>
      </c>
      <c r="P722" s="273">
        <f>N722 / AA804</f>
        <v>0</v>
      </c>
      <c r="Q722" s="7">
        <f t="shared" si="329"/>
        <v>0</v>
      </c>
      <c r="R722" s="51">
        <f>Q722 / AA740*100</f>
        <v>0</v>
      </c>
      <c r="S722" s="51">
        <f>Q722 / AA804*100</f>
        <v>0</v>
      </c>
      <c r="T722" s="286">
        <f t="shared" si="330"/>
        <v>0</v>
      </c>
      <c r="U722" s="125">
        <f t="shared" si="331"/>
        <v>0</v>
      </c>
      <c r="V722" s="30">
        <f t="shared" si="332"/>
        <v>1</v>
      </c>
      <c r="W722" s="40">
        <v>3</v>
      </c>
      <c r="X722" s="40">
        <v>1</v>
      </c>
      <c r="Y722" s="119">
        <f t="shared" si="333"/>
        <v>0</v>
      </c>
      <c r="Z722" s="119">
        <f t="shared" si="334"/>
        <v>0</v>
      </c>
      <c r="AA722" s="168"/>
      <c r="AB722" s="154">
        <f>_xll.BDH(C722,$AB$10,$D$1,$D$1)</f>
        <v>48.71</v>
      </c>
      <c r="AC722" s="148">
        <f t="shared" si="335"/>
        <v>-0.85000000000000142</v>
      </c>
      <c r="AD722" s="143">
        <f t="shared" si="336"/>
        <v>-1.7450215561486377</v>
      </c>
      <c r="AE722" s="136">
        <v>0</v>
      </c>
      <c r="AF722" s="138">
        <f>IF(D722 = D804,1,_xll.BDP(K722,$AF$10)*L722)</f>
        <v>1.2302999999999999</v>
      </c>
      <c r="AG722" s="160">
        <f>AC722*AE722*V722/AF722 / AI740</f>
        <v>0</v>
      </c>
      <c r="AH722" s="160">
        <f>AC722*AE722*V722/AF722 / AI804</f>
        <v>0</v>
      </c>
      <c r="AI722" s="171"/>
      <c r="AJ722" s="162"/>
      <c r="AK722" s="144"/>
    </row>
    <row r="723" spans="1:37" s="40" customFormat="1" x14ac:dyDescent="0.2">
      <c r="B723" s="45">
        <v>27265</v>
      </c>
      <c r="C723" s="116" t="s">
        <v>62</v>
      </c>
      <c r="D723" s="40" t="str">
        <f>_xll.BDP(C723,$D$10)</f>
        <v>USD</v>
      </c>
      <c r="E723" s="40" t="s">
        <v>364</v>
      </c>
      <c r="F723" s="2">
        <f>_xll.BDP(C723,$F$10)</f>
        <v>1327.4</v>
      </c>
      <c r="G723" s="2">
        <f>_xll.BDP(C723,$G$10)</f>
        <v>1347.6</v>
      </c>
      <c r="H723" s="30">
        <f t="shared" si="326"/>
        <v>20.199999999999818</v>
      </c>
      <c r="I723" s="20">
        <f t="shared" si="327"/>
        <v>1.5217718848877368</v>
      </c>
      <c r="J723" s="23">
        <v>214</v>
      </c>
      <c r="K723" s="45" t="str">
        <f>CONCATENATE(D804,D723, " Curncy")</f>
        <v>EURUSD Curncy</v>
      </c>
      <c r="L723" s="40">
        <f>IF(D723 = D804,1,_xll.BDP(K723,$L$10))</f>
        <v>1</v>
      </c>
      <c r="M723" s="4">
        <f>IF(D723 = D804,1,_xll.BDP(K723,$M$10)*L723)</f>
        <v>1.236</v>
      </c>
      <c r="N723" s="264">
        <f t="shared" si="328"/>
        <v>349741.10032362142</v>
      </c>
      <c r="O723" s="50">
        <f>N723 / AA740</f>
        <v>2.2585168701790875E-3</v>
      </c>
      <c r="P723" s="273">
        <f>N723 / AA804</f>
        <v>2.0784665481653379E-3</v>
      </c>
      <c r="Q723" s="7">
        <f t="shared" si="329"/>
        <v>23332233.009708736</v>
      </c>
      <c r="R723" s="10">
        <f>Q723 / AA740*100</f>
        <v>15.067214526006762</v>
      </c>
      <c r="S723" s="10">
        <f>Q723 / AA804*100</f>
        <v>13.866047130235815</v>
      </c>
      <c r="T723" s="286">
        <f t="shared" si="330"/>
        <v>0</v>
      </c>
      <c r="U723" s="125">
        <f t="shared" si="331"/>
        <v>15.067214526006762</v>
      </c>
      <c r="V723" s="30">
        <f t="shared" si="332"/>
        <v>100</v>
      </c>
      <c r="W723" s="40">
        <v>4</v>
      </c>
      <c r="X723" s="40">
        <v>0.01</v>
      </c>
      <c r="Y723" s="119">
        <f t="shared" si="333"/>
        <v>0</v>
      </c>
      <c r="Z723" s="119">
        <f t="shared" si="334"/>
        <v>2.2585168701790875E-3</v>
      </c>
      <c r="AA723" s="168"/>
      <c r="AB723" s="154">
        <f>_xll.BDH(C723,$AB$10,$D$1,$D$1)</f>
        <v>1321.7</v>
      </c>
      <c r="AC723" s="148">
        <f t="shared" si="335"/>
        <v>5.7000000000000455</v>
      </c>
      <c r="AD723" s="143">
        <f t="shared" si="336"/>
        <v>0.43126276764772981</v>
      </c>
      <c r="AE723" s="121">
        <v>214</v>
      </c>
      <c r="AF723" s="19">
        <f>IF(D723 = D804,1,_xll.BDP(K723,$AF$10)*L723)</f>
        <v>1.2302999999999999</v>
      </c>
      <c r="AG723" s="160">
        <f>AC723*AE723*V723/AF723 / AI740</f>
        <v>6.4182554464430443E-4</v>
      </c>
      <c r="AH723" s="160">
        <f>AC723*AE723*V723/AF723 / AI804</f>
        <v>5.9046017922028619E-4</v>
      </c>
      <c r="AI723" s="169"/>
      <c r="AJ723" s="162"/>
      <c r="AK723" s="144"/>
    </row>
    <row r="724" spans="1:37" s="40" customFormat="1" x14ac:dyDescent="0.2">
      <c r="B724" s="45">
        <v>27559</v>
      </c>
      <c r="C724" s="116" t="s">
        <v>262</v>
      </c>
      <c r="D724" s="40" t="str">
        <f>_xll.BDP(C724,$D$10)</f>
        <v>GBP</v>
      </c>
      <c r="E724" s="40" t="s">
        <v>363</v>
      </c>
      <c r="F724" s="61">
        <f>_xll.BDP(C724,$F$10)</f>
        <v>122.10000000000001</v>
      </c>
      <c r="G724" s="61">
        <f>_xll.BDP(C724,$G$10)</f>
        <v>121.82</v>
      </c>
      <c r="H724" s="62">
        <f t="shared" si="326"/>
        <v>-0.28000000000001535</v>
      </c>
      <c r="I724" s="69">
        <f t="shared" si="327"/>
        <v>-0.22932022932024188</v>
      </c>
      <c r="J724" s="23">
        <v>-1832</v>
      </c>
      <c r="K724" s="45" t="str">
        <f>CONCATENATE(D804,D724, " Curncy")</f>
        <v>EURGBP Curncy</v>
      </c>
      <c r="L724" s="45">
        <f>IF(D724 = D804,1,_xll.BDP(K724,$L$10))</f>
        <v>1</v>
      </c>
      <c r="M724" s="63">
        <f>IF(D724 = D804,1,_xll.BDP(K724,$M$10)*L724)</f>
        <v>0.87409999999999999</v>
      </c>
      <c r="N724" s="265">
        <f t="shared" si="328"/>
        <v>586843.61057090503</v>
      </c>
      <c r="O724" s="133">
        <f>N724 / AA740</f>
        <v>3.7896495247621283E-3</v>
      </c>
      <c r="P724" s="275">
        <f>N724 / AA804</f>
        <v>3.4875363874807717E-3</v>
      </c>
      <c r="Q724" s="64">
        <f t="shared" si="329"/>
        <v>-255318887.99908477</v>
      </c>
      <c r="R724" s="73">
        <f>Q724 / AA740*100</f>
        <v>-164.87682325232043</v>
      </c>
      <c r="S724" s="73">
        <f>Q724 / AA804*100</f>
        <v>-151.73274382960153</v>
      </c>
      <c r="T724" s="288">
        <f t="shared" si="330"/>
        <v>-164.87682325232043</v>
      </c>
      <c r="U724" s="127">
        <f t="shared" si="331"/>
        <v>0</v>
      </c>
      <c r="V724" s="30">
        <f t="shared" si="332"/>
        <v>1000</v>
      </c>
      <c r="W724" s="40">
        <v>4</v>
      </c>
      <c r="X724" s="40">
        <v>1E-3</v>
      </c>
      <c r="Y724" s="119">
        <f t="shared" si="333"/>
        <v>3.7896495247621283E-3</v>
      </c>
      <c r="Z724" s="119">
        <f t="shared" si="334"/>
        <v>0</v>
      </c>
      <c r="AA724" s="168"/>
      <c r="AB724" s="154">
        <f>_xll.BDH(C724,$AB$10,$D$1,$D$1)</f>
        <v>121.47</v>
      </c>
      <c r="AC724" s="148">
        <f t="shared" si="335"/>
        <v>0.63000000000000966</v>
      </c>
      <c r="AD724" s="143">
        <f t="shared" si="336"/>
        <v>0.5186465794023295</v>
      </c>
      <c r="AE724" s="121">
        <v>-1832</v>
      </c>
      <c r="AF724" s="19">
        <f>IF(D724 = D804,1,_xll.BDP(K724,$AF$10)*L724)</f>
        <v>0.87226000000000004</v>
      </c>
      <c r="AG724" s="160">
        <f>AC724*AE724*V724/AF724 / AI740</f>
        <v>-8.5656328391651073E-3</v>
      </c>
      <c r="AH724" s="160">
        <f>AC724*AE724*V724/AF724 / AI804</f>
        <v>-7.8801243477330321E-3</v>
      </c>
      <c r="AI724" s="169"/>
      <c r="AJ724" s="162"/>
      <c r="AK724" s="144"/>
    </row>
    <row r="725" spans="1:37" s="40" customFormat="1" x14ac:dyDescent="0.2">
      <c r="B725" s="45">
        <v>27315</v>
      </c>
      <c r="C725" s="116" t="s">
        <v>519</v>
      </c>
      <c r="D725" s="40" t="str">
        <f>_xll.BDP(C725,$D$10)</f>
        <v>USD</v>
      </c>
      <c r="E725" s="40" t="s">
        <v>520</v>
      </c>
      <c r="F725" s="61">
        <f>_xll.BDP(C725,$F$10)</f>
        <v>144.75</v>
      </c>
      <c r="G725" s="61">
        <f>_xll.BDP(C725,$G$10)</f>
        <v>144.5625</v>
      </c>
      <c r="H725" s="62">
        <f t="shared" si="326"/>
        <v>-0.1875</v>
      </c>
      <c r="I725" s="69">
        <f t="shared" si="327"/>
        <v>-0.1295336787564767</v>
      </c>
      <c r="J725" s="23">
        <v>-137</v>
      </c>
      <c r="K725" s="45" t="str">
        <f>CONCATENATE(D804,D725, " Curncy")</f>
        <v>EURUSD Curncy</v>
      </c>
      <c r="L725" s="45">
        <f>IF(D725 = D804,1,_xll.BDP(K725,$L$10))</f>
        <v>1</v>
      </c>
      <c r="M725" s="63">
        <f>IF(D725 = D804,1,_xll.BDP(K725,$M$10)*L725)</f>
        <v>1.236</v>
      </c>
      <c r="N725" s="265">
        <f t="shared" si="328"/>
        <v>20782.766990291264</v>
      </c>
      <c r="O725" s="133">
        <f>N725 / AA740</f>
        <v>1.342085039852083E-4</v>
      </c>
      <c r="P725" s="275">
        <f>N725 / AA804</f>
        <v>1.2350932140278896E-4</v>
      </c>
      <c r="Q725" s="64">
        <f t="shared" si="329"/>
        <v>-16023513.349514563</v>
      </c>
      <c r="R725" s="73">
        <f>Q725 / AA740*100</f>
        <v>-10.34747565725956</v>
      </c>
      <c r="S725" s="73">
        <f>Q725 / AA804*100</f>
        <v>-9.5225686801550253</v>
      </c>
      <c r="T725" s="288">
        <f t="shared" si="330"/>
        <v>-10.34747565725956</v>
      </c>
      <c r="U725" s="127">
        <f t="shared" si="331"/>
        <v>0</v>
      </c>
      <c r="V725" s="30">
        <f t="shared" si="332"/>
        <v>1000</v>
      </c>
      <c r="W725" s="40">
        <v>4</v>
      </c>
      <c r="X725" s="40">
        <v>1E-3</v>
      </c>
      <c r="Y725" s="119">
        <f t="shared" si="333"/>
        <v>1.342085039852083E-4</v>
      </c>
      <c r="Z725" s="119">
        <f t="shared" si="334"/>
        <v>0</v>
      </c>
      <c r="AA725" s="168"/>
      <c r="AB725" s="154">
        <f>_xll.BDH(C725,$AB$10,$D$1,$D$1)</f>
        <v>143.53125</v>
      </c>
      <c r="AC725" s="148">
        <f t="shared" si="335"/>
        <v>1.21875</v>
      </c>
      <c r="AD725" s="143">
        <f t="shared" si="336"/>
        <v>0.84911822338340959</v>
      </c>
      <c r="AE725" s="121">
        <v>-137</v>
      </c>
      <c r="AF725" s="19">
        <f>IF(D725 = D804,1,_xll.BDP(K725,$AF$10)*L725)</f>
        <v>1.2302999999999999</v>
      </c>
      <c r="AG725" s="160">
        <f>AC725*AE725*V725/AF725 / AI740</f>
        <v>-8.7854409663328296E-4</v>
      </c>
      <c r="AH725" s="160">
        <f>AC725*AE725*V725/AF725 / AI804</f>
        <v>-8.0823412075083111E-4</v>
      </c>
      <c r="AI725" s="169"/>
      <c r="AJ725" s="162"/>
      <c r="AK725" s="144"/>
    </row>
    <row r="726" spans="1:37" s="40" customFormat="1" x14ac:dyDescent="0.2">
      <c r="A726" s="40" t="s">
        <v>287</v>
      </c>
      <c r="B726" s="45"/>
      <c r="C726" s="297"/>
      <c r="D726" s="297"/>
      <c r="E726" s="297" t="s">
        <v>1432</v>
      </c>
      <c r="F726" s="298"/>
      <c r="G726" s="298"/>
      <c r="H726" s="299"/>
      <c r="I726" s="261"/>
      <c r="J726" s="300"/>
      <c r="K726" s="301"/>
      <c r="L726" s="302"/>
      <c r="M726" s="303"/>
      <c r="N726" s="270">
        <f t="shared" ref="N726:U726" si="337" xml:space="preserve"> SUM(N707:N725)</f>
        <v>957367.47788481775</v>
      </c>
      <c r="O726" s="257">
        <f t="shared" si="337"/>
        <v>6.1823748989264238E-3</v>
      </c>
      <c r="P726" s="278">
        <f t="shared" si="337"/>
        <v>5.6895122570488985E-3</v>
      </c>
      <c r="Q726" s="272">
        <f t="shared" si="337"/>
        <v>-248010168.33889061</v>
      </c>
      <c r="R726" s="79">
        <f t="shared" si="337"/>
        <v>-160.15708438357325</v>
      </c>
      <c r="S726" s="259">
        <f t="shared" si="337"/>
        <v>-147.38926537952074</v>
      </c>
      <c r="T726" s="293">
        <f t="shared" si="337"/>
        <v>-175.22429890958</v>
      </c>
      <c r="U726" s="131">
        <f t="shared" si="337"/>
        <v>15.067214526006762</v>
      </c>
      <c r="V726" s="163"/>
      <c r="W726" s="164"/>
      <c r="X726" s="164"/>
      <c r="Y726" s="165">
        <f xml:space="preserve"> SUM(Y707:Y725)</f>
        <v>3.9238580287473367E-3</v>
      </c>
      <c r="Z726" s="165">
        <f xml:space="preserve"> SUM(Z707:Z725)</f>
        <v>2.2585168701790875E-3</v>
      </c>
      <c r="AA726" s="179"/>
      <c r="AB726" s="155"/>
      <c r="AC726" s="156"/>
      <c r="AD726" s="134"/>
      <c r="AE726" s="157"/>
      <c r="AF726" s="158"/>
      <c r="AG726" s="178">
        <f xml:space="preserve"> SUM(AG707:AG725)</f>
        <v>-8.8023513911540865E-3</v>
      </c>
      <c r="AH726" s="262">
        <f xml:space="preserve"> SUM(AH707:AH725)</f>
        <v>-8.0978982892635776E-3</v>
      </c>
      <c r="AI726" s="172"/>
      <c r="AJ726" s="162"/>
      <c r="AK726" s="144"/>
    </row>
    <row r="727" spans="1:37" s="40" customFormat="1" x14ac:dyDescent="0.2">
      <c r="B727" s="45"/>
      <c r="C727" s="116"/>
      <c r="F727" s="4"/>
      <c r="G727" s="4"/>
      <c r="H727" s="30"/>
      <c r="I727" s="20"/>
      <c r="J727" s="23"/>
      <c r="K727" s="45"/>
      <c r="M727" s="4"/>
      <c r="N727" s="264"/>
      <c r="O727" s="50"/>
      <c r="P727" s="273"/>
      <c r="Q727" s="7"/>
      <c r="R727" s="10"/>
      <c r="S727" s="10"/>
      <c r="T727" s="286"/>
      <c r="U727" s="125"/>
      <c r="V727" s="30"/>
      <c r="Y727" s="119"/>
      <c r="AA727" s="3"/>
      <c r="AB727" s="154"/>
      <c r="AC727" s="148"/>
      <c r="AD727" s="143"/>
      <c r="AE727" s="121"/>
      <c r="AF727" s="19"/>
      <c r="AG727" s="160"/>
      <c r="AH727" s="160"/>
      <c r="AI727" s="169"/>
      <c r="AJ727" s="162"/>
      <c r="AK727" s="144"/>
    </row>
    <row r="728" spans="1:37" s="40" customFormat="1" x14ac:dyDescent="0.2">
      <c r="A728" s="1"/>
      <c r="B728" s="45"/>
      <c r="C728" s="116" t="s">
        <v>242</v>
      </c>
      <c r="D728" s="40" t="s">
        <v>86</v>
      </c>
      <c r="E728" s="1" t="s">
        <v>243</v>
      </c>
      <c r="F728" s="19">
        <v>0.88829999999999998</v>
      </c>
      <c r="G728" s="19">
        <f>_xll.BDP(C728,$G$10)</f>
        <v>0.87409999999999999</v>
      </c>
      <c r="H728" s="33">
        <f t="shared" ref="H728:H737" si="338">IF(OR(G728="#N/A N/A",F728="#N/A N/A"),0,  G728 - F728)</f>
        <v>-1.419999999999999E-2</v>
      </c>
      <c r="I728" s="22">
        <f t="shared" ref="I728:I737" si="339">IF(OR(F728=0,F728="#N/A N/A"),0,H728 / F728*100)</f>
        <v>-1.5985590453675549</v>
      </c>
      <c r="J728" s="26">
        <v>0</v>
      </c>
      <c r="K728" s="48" t="str">
        <f>CONCATENATE(D804,D728, " Curncy")</f>
        <v>EURGBP Curncy</v>
      </c>
      <c r="L728" s="17">
        <f>IF(D728 = D804,1,_xll.BDP(K728,$L$10))</f>
        <v>1</v>
      </c>
      <c r="M728" s="19">
        <f>IF(D728 = D804,1,_xll.BDP(K728,$M$10)*L728)</f>
        <v>0.87409999999999999</v>
      </c>
      <c r="N728" s="264">
        <f t="shared" ref="N728:N737" si="340">H728*J728/M728/G728</f>
        <v>0</v>
      </c>
      <c r="O728" s="50">
        <f>N728 / AA740</f>
        <v>0</v>
      </c>
      <c r="P728" s="273">
        <f>N728 / AA804</f>
        <v>0</v>
      </c>
      <c r="Q728" s="7">
        <f t="shared" ref="Q728:Q737" si="341">ABS(J728/M728)</f>
        <v>0</v>
      </c>
      <c r="R728" s="51">
        <f>Q728 / AA740*100</f>
        <v>0</v>
      </c>
      <c r="S728" s="51">
        <f>Q728 / AA804*100</f>
        <v>0</v>
      </c>
      <c r="T728" s="286"/>
      <c r="U728" s="125"/>
      <c r="V728" s="30">
        <f t="shared" ref="V728:V737" si="342">IF(EXACT(D728,UPPER(D728)),1,0.01)/X728</f>
        <v>1</v>
      </c>
      <c r="W728" s="40">
        <v>2</v>
      </c>
      <c r="X728" s="40">
        <v>1</v>
      </c>
      <c r="Y728" s="119">
        <f t="shared" ref="Y728:Y737" si="343">IF(AND(R728&lt;0,O728&gt;0),O728,0)</f>
        <v>0</v>
      </c>
      <c r="Z728" s="1">
        <f t="shared" ref="Z728:Z737" si="344">IF(AND(R728&gt;0,O728&gt;0),O728,0)</f>
        <v>0</v>
      </c>
      <c r="AA728" s="3"/>
      <c r="AB728" s="154">
        <v>0.89149999999999996</v>
      </c>
      <c r="AC728" s="148">
        <f t="shared" ref="AC728:AC737" si="345">IF(OR(F728="#N/A N/A",AB728="#N/A N/A"),0,  F728 - AB728)</f>
        <v>-3.1999999999999806E-3</v>
      </c>
      <c r="AD728" s="143">
        <f t="shared" ref="AD728:AD737" si="346">IF(OR(AB728=0,AB728="#N/A N/A"),0,AC728 / AB728*100)</f>
        <v>-0.35894559730790587</v>
      </c>
      <c r="AE728" s="121">
        <v>0</v>
      </c>
      <c r="AF728" s="19">
        <f>IF(D728 = D804,1,_xll.BDP(K728,$AF$10)*L728)</f>
        <v>0.87226000000000004</v>
      </c>
      <c r="AG728" s="160">
        <f>AC728*AE728/AF728/AB728 / AI740</f>
        <v>0</v>
      </c>
      <c r="AH728" s="160">
        <f>AC728*AE728/AF728/AB728 / AI804</f>
        <v>0</v>
      </c>
      <c r="AI728" s="169"/>
      <c r="AJ728" s="162"/>
      <c r="AK728" s="144"/>
    </row>
    <row r="729" spans="1:37" x14ac:dyDescent="0.2">
      <c r="C729" s="116" t="s">
        <v>244</v>
      </c>
      <c r="D729" s="40" t="s">
        <v>280</v>
      </c>
      <c r="E729" s="1" t="s">
        <v>245</v>
      </c>
      <c r="F729" s="19">
        <v>1.5721000000000001</v>
      </c>
      <c r="G729" s="19">
        <f>_xll.BDP(C729,$G$10)</f>
        <v>1.6006</v>
      </c>
      <c r="H729" s="33">
        <f t="shared" si="338"/>
        <v>2.849999999999997E-2</v>
      </c>
      <c r="I729" s="22">
        <f t="shared" si="339"/>
        <v>1.8128617772406315</v>
      </c>
      <c r="J729" s="26">
        <v>0</v>
      </c>
      <c r="K729" s="48" t="str">
        <f>CONCATENATE(D804,D729, " Curncy")</f>
        <v>EURAUD Curncy</v>
      </c>
      <c r="L729" s="17">
        <f>IF(D729 = D804,1,_xll.BDP(K729,$L$10))</f>
        <v>1</v>
      </c>
      <c r="M729" s="19">
        <f>IF(D729 = D804,1,_xll.BDP(K729,$M$10)*L729)</f>
        <v>1.6006</v>
      </c>
      <c r="N729" s="264">
        <f t="shared" si="340"/>
        <v>0</v>
      </c>
      <c r="O729" s="50">
        <f>N729 / AA740</f>
        <v>0</v>
      </c>
      <c r="P729" s="273">
        <f>N729 / AA804</f>
        <v>0</v>
      </c>
      <c r="Q729" s="7">
        <f t="shared" si="341"/>
        <v>0</v>
      </c>
      <c r="R729" s="51">
        <f>Q729 / AA740*100</f>
        <v>0</v>
      </c>
      <c r="S729" s="51">
        <f>Q729 / AA804*100</f>
        <v>0</v>
      </c>
      <c r="T729" s="286"/>
      <c r="U729" s="125"/>
      <c r="V729" s="30">
        <f t="shared" si="342"/>
        <v>1</v>
      </c>
      <c r="W729" s="40">
        <v>2</v>
      </c>
      <c r="X729" s="40">
        <v>1</v>
      </c>
      <c r="Y729" s="119">
        <f t="shared" si="343"/>
        <v>0</v>
      </c>
      <c r="Z729" s="1">
        <f t="shared" si="344"/>
        <v>0</v>
      </c>
      <c r="AA729" s="3"/>
      <c r="AB729" s="154">
        <v>1.5845</v>
      </c>
      <c r="AC729" s="148">
        <f t="shared" si="345"/>
        <v>-1.2399999999999967E-2</v>
      </c>
      <c r="AD729" s="143">
        <f t="shared" si="346"/>
        <v>-0.78258125591669092</v>
      </c>
      <c r="AE729" s="121">
        <v>0</v>
      </c>
      <c r="AF729" s="19">
        <f>IF(D729 = D804,1,_xll.BDP(K729,$AF$10)*L729)</f>
        <v>1.59415</v>
      </c>
      <c r="AG729" s="160">
        <f>AC729*AE729/AF729/AB729 / AI740</f>
        <v>0</v>
      </c>
      <c r="AH729" s="160">
        <f>AC729*AE729/AF729/AB729 / AI804</f>
        <v>0</v>
      </c>
      <c r="AJ729" s="162"/>
      <c r="AK729" s="144"/>
    </row>
    <row r="730" spans="1:37" x14ac:dyDescent="0.2">
      <c r="A730" s="40"/>
      <c r="C730" s="116" t="s">
        <v>246</v>
      </c>
      <c r="D730" s="40" t="s">
        <v>86</v>
      </c>
      <c r="E730" s="40" t="s">
        <v>248</v>
      </c>
      <c r="F730" s="19">
        <v>1.38680626</v>
      </c>
      <c r="G730" s="19">
        <f>_xll.BDP(C730,$G$10)</f>
        <v>1.4139999999999999</v>
      </c>
      <c r="H730" s="33">
        <f t="shared" si="338"/>
        <v>2.7193739999999966E-2</v>
      </c>
      <c r="I730" s="22">
        <f t="shared" si="339"/>
        <v>1.9608896198665824</v>
      </c>
      <c r="J730" s="26">
        <v>-30500000</v>
      </c>
      <c r="K730" s="48" t="str">
        <f>CONCATENATE(D804,D730, " Curncy")</f>
        <v>EURGBP Curncy</v>
      </c>
      <c r="L730" s="17">
        <f>IF(D730 = D804,1,_xll.BDP(K730,$L$10))</f>
        <v>1</v>
      </c>
      <c r="M730" s="19">
        <f>IF(D730 = D804,1,_xll.BDP(K730,$M$10)*L730)</f>
        <v>0.87409999999999999</v>
      </c>
      <c r="N730" s="264">
        <f t="shared" si="340"/>
        <v>-671055.20699650259</v>
      </c>
      <c r="O730" s="50">
        <f>N730 / AA740</f>
        <v>-4.3334612501096381E-3</v>
      </c>
      <c r="P730" s="273">
        <f>N730 / AA804</f>
        <v>-3.9879951153118593E-3</v>
      </c>
      <c r="Q730" s="7">
        <f t="shared" si="341"/>
        <v>34893032.833771877</v>
      </c>
      <c r="R730" s="51">
        <f>Q730 / AA740*100</f>
        <v>22.532811623759859</v>
      </c>
      <c r="S730" s="51">
        <f>Q730 / AA804*100</f>
        <v>20.736482341343905</v>
      </c>
      <c r="T730" s="286"/>
      <c r="U730" s="125"/>
      <c r="V730" s="30">
        <f t="shared" si="342"/>
        <v>1</v>
      </c>
      <c r="W730" s="40">
        <v>2</v>
      </c>
      <c r="X730" s="40">
        <v>1</v>
      </c>
      <c r="Y730" s="119">
        <f t="shared" si="343"/>
        <v>0</v>
      </c>
      <c r="Z730" s="40">
        <f t="shared" si="344"/>
        <v>0</v>
      </c>
      <c r="AA730" s="3"/>
      <c r="AB730" s="154">
        <v>1.3828379099999999</v>
      </c>
      <c r="AC730" s="148">
        <f t="shared" si="345"/>
        <v>3.9683500000000649E-3</v>
      </c>
      <c r="AD730" s="143">
        <f t="shared" si="346"/>
        <v>0.28697144989321743</v>
      </c>
      <c r="AE730" s="121">
        <v>-30500000</v>
      </c>
      <c r="AF730" s="19">
        <f>IF(D730 = D804,1,_xll.BDP(K730,$AF$10)*L730)</f>
        <v>0.87226000000000004</v>
      </c>
      <c r="AG730" s="160">
        <f>AC730*AE730/AF730/AB730 / AI740</f>
        <v>-6.4957898636928979E-4</v>
      </c>
      <c r="AH730" s="160">
        <f>AC730*AE730/AF730/AB730 / AI804</f>
        <v>-5.9759311219360065E-4</v>
      </c>
      <c r="AJ730" s="162"/>
      <c r="AK730" s="144"/>
    </row>
    <row r="731" spans="1:37" s="40" customFormat="1" x14ac:dyDescent="0.2">
      <c r="B731" s="45"/>
      <c r="C731" s="116" t="s">
        <v>249</v>
      </c>
      <c r="D731" s="40" t="s">
        <v>35</v>
      </c>
      <c r="E731" s="40" t="s">
        <v>251</v>
      </c>
      <c r="F731" s="19">
        <v>8.2421463472208547</v>
      </c>
      <c r="G731" s="19">
        <f>_xll.BDP(C731,$G$10)</f>
        <v>8.2423999999999999</v>
      </c>
      <c r="H731" s="33">
        <f t="shared" si="338"/>
        <v>2.5365277914524142E-4</v>
      </c>
      <c r="I731" s="22">
        <f t="shared" si="339"/>
        <v>3.077508800007778E-3</v>
      </c>
      <c r="J731" s="26">
        <v>0</v>
      </c>
      <c r="K731" s="48" t="str">
        <f>CONCATENATE(D804,D731, " Curncy")</f>
        <v>EURUSD Curncy</v>
      </c>
      <c r="L731" s="17">
        <f>IF(D731 = D804,1,_xll.BDP(K731,$L$10))</f>
        <v>1</v>
      </c>
      <c r="M731" s="19">
        <f>IF(D731 = D804,1,_xll.BDP(K731,$M$10)*L731)</f>
        <v>1.236</v>
      </c>
      <c r="N731" s="264">
        <f t="shared" si="340"/>
        <v>0</v>
      </c>
      <c r="O731" s="50">
        <f>N731 / AA740</f>
        <v>0</v>
      </c>
      <c r="P731" s="273">
        <f>N731 / AA804</f>
        <v>0</v>
      </c>
      <c r="Q731" s="7">
        <f t="shared" si="341"/>
        <v>0</v>
      </c>
      <c r="R731" s="51">
        <f>Q731 / AA740*100</f>
        <v>0</v>
      </c>
      <c r="S731" s="51">
        <f>Q731 / AA804*100</f>
        <v>0</v>
      </c>
      <c r="T731" s="286"/>
      <c r="U731" s="125"/>
      <c r="V731" s="30">
        <f t="shared" si="342"/>
        <v>1</v>
      </c>
      <c r="W731" s="40">
        <v>2</v>
      </c>
      <c r="X731" s="40">
        <v>1</v>
      </c>
      <c r="Y731" s="119">
        <f t="shared" si="343"/>
        <v>0</v>
      </c>
      <c r="Z731" s="40">
        <f t="shared" si="344"/>
        <v>0</v>
      </c>
      <c r="AA731" s="3"/>
      <c r="AB731" s="154">
        <v>8.2688186322282498</v>
      </c>
      <c r="AC731" s="148">
        <f t="shared" si="345"/>
        <v>-2.6672285007395047E-2</v>
      </c>
      <c r="AD731" s="143">
        <f t="shared" si="346"/>
        <v>-0.32256463944484293</v>
      </c>
      <c r="AE731" s="121">
        <v>0</v>
      </c>
      <c r="AF731" s="19">
        <f>IF(D731 = D804,1,_xll.BDP(K731,$AF$10)*L731)</f>
        <v>1.2302999999999999</v>
      </c>
      <c r="AG731" s="160">
        <f>AC731*AE731/AF731/AB731 / AI740</f>
        <v>0</v>
      </c>
      <c r="AH731" s="160">
        <f>AC731*AE731/AF731/AB731 / AI804</f>
        <v>0</v>
      </c>
      <c r="AI731" s="169"/>
      <c r="AJ731" s="162"/>
      <c r="AK731" s="144"/>
    </row>
    <row r="732" spans="1:37" s="40" customFormat="1" x14ac:dyDescent="0.2">
      <c r="B732" s="45"/>
      <c r="C732" s="116" t="s">
        <v>250</v>
      </c>
      <c r="D732" s="40" t="s">
        <v>35</v>
      </c>
      <c r="E732" s="40" t="s">
        <v>253</v>
      </c>
      <c r="F732" s="19">
        <v>56.712720189999999</v>
      </c>
      <c r="G732" s="19">
        <f>_xll.BDP(C732,$G$10)</f>
        <v>57.152299999999997</v>
      </c>
      <c r="H732" s="33">
        <f t="shared" si="338"/>
        <v>0.43957980999999791</v>
      </c>
      <c r="I732" s="22">
        <f t="shared" si="339"/>
        <v>0.77509914623616982</v>
      </c>
      <c r="J732" s="26">
        <v>0</v>
      </c>
      <c r="K732" s="48" t="str">
        <f>CONCATENATE(D804,D732, " Curncy")</f>
        <v>EURUSD Curncy</v>
      </c>
      <c r="L732" s="17">
        <f>IF(D732 = D804,1,_xll.BDP(K732,$L$10))</f>
        <v>1</v>
      </c>
      <c r="M732" s="19">
        <f>IF(D732 = D804,1,_xll.BDP(K732,$M$10)*L732)</f>
        <v>1.236</v>
      </c>
      <c r="N732" s="264">
        <f t="shared" si="340"/>
        <v>0</v>
      </c>
      <c r="O732" s="50">
        <f>N732 / AA740</f>
        <v>0</v>
      </c>
      <c r="P732" s="273">
        <f>N732 / AA804</f>
        <v>0</v>
      </c>
      <c r="Q732" s="7">
        <f t="shared" si="341"/>
        <v>0</v>
      </c>
      <c r="R732" s="51">
        <f>Q732 / AA740*100</f>
        <v>0</v>
      </c>
      <c r="S732" s="51">
        <f>Q732 / AA804*100</f>
        <v>0</v>
      </c>
      <c r="T732" s="286"/>
      <c r="U732" s="125"/>
      <c r="V732" s="30">
        <f t="shared" si="342"/>
        <v>1</v>
      </c>
      <c r="W732" s="40">
        <v>2</v>
      </c>
      <c r="X732" s="40">
        <v>1</v>
      </c>
      <c r="Y732" s="119">
        <f t="shared" si="343"/>
        <v>0</v>
      </c>
      <c r="Z732" s="40">
        <f t="shared" si="344"/>
        <v>0</v>
      </c>
      <c r="AA732" s="3"/>
      <c r="AB732" s="154">
        <v>57.054185590000003</v>
      </c>
      <c r="AC732" s="148">
        <f t="shared" si="345"/>
        <v>-0.34146540000000414</v>
      </c>
      <c r="AD732" s="143">
        <f t="shared" si="346"/>
        <v>-0.59849316306751987</v>
      </c>
      <c r="AE732" s="121">
        <v>0</v>
      </c>
      <c r="AF732" s="19">
        <f>IF(D732 = D804,1,_xll.BDP(K732,$AF$10)*L732)</f>
        <v>1.2302999999999999</v>
      </c>
      <c r="AG732" s="160">
        <f>AC732*AE732/AF732/AB732 / AI740</f>
        <v>0</v>
      </c>
      <c r="AH732" s="160">
        <f>AC732*AE732/AF732/AB732 / AI804</f>
        <v>0</v>
      </c>
      <c r="AI732" s="169"/>
      <c r="AJ732" s="162"/>
      <c r="AK732" s="144"/>
    </row>
    <row r="733" spans="1:37" s="40" customFormat="1" x14ac:dyDescent="0.2">
      <c r="B733" s="45"/>
      <c r="C733" s="116" t="s">
        <v>252</v>
      </c>
      <c r="D733" s="40" t="s">
        <v>86</v>
      </c>
      <c r="E733" s="40" t="s">
        <v>254</v>
      </c>
      <c r="F733" s="19">
        <v>16.381402680000001</v>
      </c>
      <c r="G733" s="19">
        <f>_xll.BDP(C733,$G$10)</f>
        <v>16.5444</v>
      </c>
      <c r="H733" s="33">
        <f t="shared" si="338"/>
        <v>0.16299731999999878</v>
      </c>
      <c r="I733" s="22">
        <f t="shared" si="339"/>
        <v>0.99501442693305897</v>
      </c>
      <c r="J733" s="26">
        <v>0</v>
      </c>
      <c r="K733" s="48" t="str">
        <f>CONCATENATE(D804,D733, " Curncy")</f>
        <v>EURGBP Curncy</v>
      </c>
      <c r="L733" s="17">
        <f>IF(D733 = D804,1,_xll.BDP(K733,$L$10))</f>
        <v>1</v>
      </c>
      <c r="M733" s="19">
        <f>IF(D733 = D804,1,_xll.BDP(K733,$M$10)*L733)</f>
        <v>0.87409999999999999</v>
      </c>
      <c r="N733" s="264">
        <f t="shared" si="340"/>
        <v>0</v>
      </c>
      <c r="O733" s="50">
        <f>N733 / AA740</f>
        <v>0</v>
      </c>
      <c r="P733" s="273">
        <f>N733 / AA804</f>
        <v>0</v>
      </c>
      <c r="Q733" s="7">
        <f t="shared" si="341"/>
        <v>0</v>
      </c>
      <c r="R733" s="51">
        <f>Q733 / AA740*100</f>
        <v>0</v>
      </c>
      <c r="S733" s="51">
        <f>Q733 / AA804*100</f>
        <v>0</v>
      </c>
      <c r="T733" s="286"/>
      <c r="U733" s="125"/>
      <c r="V733" s="30">
        <f t="shared" si="342"/>
        <v>1</v>
      </c>
      <c r="W733" s="40">
        <v>2</v>
      </c>
      <c r="X733" s="40">
        <v>1</v>
      </c>
      <c r="Y733" s="119">
        <f t="shared" si="343"/>
        <v>0</v>
      </c>
      <c r="Z733" s="40">
        <f t="shared" si="344"/>
        <v>0</v>
      </c>
      <c r="AA733" s="3"/>
      <c r="AB733" s="154">
        <v>16.479304540000001</v>
      </c>
      <c r="AC733" s="148">
        <f t="shared" si="345"/>
        <v>-9.790186000000034E-2</v>
      </c>
      <c r="AD733" s="143">
        <f t="shared" si="346"/>
        <v>-0.59408975519788743</v>
      </c>
      <c r="AE733" s="121">
        <v>0</v>
      </c>
      <c r="AF733" s="19">
        <f>IF(D733 = D804,1,_xll.BDP(K733,$AF$10)*L733)</f>
        <v>0.87226000000000004</v>
      </c>
      <c r="AG733" s="160">
        <f>AC733*AE733/AF733/AB733 / AI740</f>
        <v>0</v>
      </c>
      <c r="AH733" s="160">
        <f>AC733*AE733/AF733/AB733 / AI804</f>
        <v>0</v>
      </c>
      <c r="AI733" s="169"/>
      <c r="AJ733" s="162"/>
      <c r="AK733" s="144"/>
    </row>
    <row r="734" spans="1:37" s="40" customFormat="1" x14ac:dyDescent="0.2">
      <c r="B734" s="45"/>
      <c r="C734" s="116" t="s">
        <v>256</v>
      </c>
      <c r="D734" s="40" t="s">
        <v>35</v>
      </c>
      <c r="E734" s="40" t="s">
        <v>255</v>
      </c>
      <c r="F734" s="19">
        <v>106.95061341524325</v>
      </c>
      <c r="G734" s="19">
        <f>_xll.BDP(C734,$G$10)</f>
        <v>104.96</v>
      </c>
      <c r="H734" s="33">
        <f t="shared" si="338"/>
        <v>-1.99061341524326</v>
      </c>
      <c r="I734" s="22">
        <f t="shared" si="339"/>
        <v>-1.8612454400000156</v>
      </c>
      <c r="J734" s="26">
        <v>0</v>
      </c>
      <c r="K734" s="48" t="str">
        <f>CONCATENATE(D804,D734, " Curncy")</f>
        <v>EURUSD Curncy</v>
      </c>
      <c r="L734" s="17">
        <f>IF(D734 = D804,1,_xll.BDP(K734,$L$10))</f>
        <v>1</v>
      </c>
      <c r="M734" s="19">
        <f>IF(D734 = D804,1,_xll.BDP(K734,$M$10)*L734)</f>
        <v>1.236</v>
      </c>
      <c r="N734" s="264">
        <f t="shared" si="340"/>
        <v>0</v>
      </c>
      <c r="O734" s="50">
        <f>N734 / AA740</f>
        <v>0</v>
      </c>
      <c r="P734" s="273">
        <f>N734 / AA804</f>
        <v>0</v>
      </c>
      <c r="Q734" s="7">
        <f t="shared" si="341"/>
        <v>0</v>
      </c>
      <c r="R734" s="51">
        <f>Q734 / AA740*100</f>
        <v>0</v>
      </c>
      <c r="S734" s="51">
        <f>Q734 / AA804*100</f>
        <v>0</v>
      </c>
      <c r="T734" s="286"/>
      <c r="U734" s="125"/>
      <c r="V734" s="30">
        <f t="shared" si="342"/>
        <v>1</v>
      </c>
      <c r="W734" s="40">
        <v>2</v>
      </c>
      <c r="X734" s="40">
        <v>1</v>
      </c>
      <c r="Y734" s="119">
        <f t="shared" si="343"/>
        <v>0</v>
      </c>
      <c r="Z734" s="40">
        <f t="shared" si="344"/>
        <v>0</v>
      </c>
      <c r="AA734" s="3"/>
      <c r="AB734" s="154">
        <v>106.07986116267772</v>
      </c>
      <c r="AC734" s="148">
        <f t="shared" si="345"/>
        <v>0.87075225256553779</v>
      </c>
      <c r="AD734" s="143">
        <f t="shared" si="346"/>
        <v>0.82084595796199644</v>
      </c>
      <c r="AE734" s="121">
        <v>0</v>
      </c>
      <c r="AF734" s="19">
        <f>IF(D734 = D804,1,_xll.BDP(K734,$AF$10)*L734)</f>
        <v>1.2302999999999999</v>
      </c>
      <c r="AG734" s="160">
        <f>AC734*AE734/AF734/AB734 / AI740</f>
        <v>0</v>
      </c>
      <c r="AH734" s="160">
        <f>AC734*AE734/AF734/AB734 / AI804</f>
        <v>0</v>
      </c>
      <c r="AI734" s="169"/>
      <c r="AJ734" s="162"/>
      <c r="AK734" s="144"/>
    </row>
    <row r="735" spans="1:37" s="40" customFormat="1" x14ac:dyDescent="0.2">
      <c r="B735" s="45"/>
      <c r="C735" s="116" t="s">
        <v>257</v>
      </c>
      <c r="D735" s="40" t="s">
        <v>35</v>
      </c>
      <c r="E735" s="40" t="s">
        <v>258</v>
      </c>
      <c r="F735" s="19">
        <v>7.8374868099999997</v>
      </c>
      <c r="G735" s="19">
        <f>_xll.BDP(C735,$G$10)</f>
        <v>7.8455000000000004</v>
      </c>
      <c r="H735" s="33">
        <f t="shared" si="338"/>
        <v>8.0131900000006695E-3</v>
      </c>
      <c r="I735" s="22">
        <f t="shared" si="339"/>
        <v>0.10224183075850904</v>
      </c>
      <c r="J735" s="26">
        <v>149000000</v>
      </c>
      <c r="K735" s="48" t="str">
        <f>CONCATENATE(D804,D735, " Curncy")</f>
        <v>EURUSD Curncy</v>
      </c>
      <c r="L735" s="17">
        <f>IF(D735 = D804,1,_xll.BDP(K735,$L$10))</f>
        <v>1</v>
      </c>
      <c r="M735" s="19">
        <f>IF(D735 = D804,1,_xll.BDP(K735,$M$10)*L735)</f>
        <v>1.236</v>
      </c>
      <c r="N735" s="264">
        <f t="shared" si="340"/>
        <v>123126.80531932531</v>
      </c>
      <c r="O735" s="50">
        <f>N735 / AA740</f>
        <v>7.9511377624087243E-4</v>
      </c>
      <c r="P735" s="273">
        <f>N735 / AA804</f>
        <v>7.3172682822202247E-4</v>
      </c>
      <c r="Q735" s="7">
        <f t="shared" si="341"/>
        <v>120550161.81229773</v>
      </c>
      <c r="R735" s="51">
        <f>Q735 / AA740*100</f>
        <v>77.847463138865351</v>
      </c>
      <c r="S735" s="51">
        <f>Q735 / AA804*100</f>
        <v>71.64141659957393</v>
      </c>
      <c r="T735" s="286"/>
      <c r="U735" s="125"/>
      <c r="V735" s="30">
        <f t="shared" si="342"/>
        <v>1</v>
      </c>
      <c r="W735" s="40">
        <v>2</v>
      </c>
      <c r="X735" s="40">
        <v>1</v>
      </c>
      <c r="Y735" s="119">
        <f t="shared" si="343"/>
        <v>0</v>
      </c>
      <c r="Z735" s="40">
        <f t="shared" si="344"/>
        <v>7.9511377624087243E-4</v>
      </c>
      <c r="AA735" s="3"/>
      <c r="AB735" s="154">
        <v>7.8411745599999998</v>
      </c>
      <c r="AC735" s="148">
        <f t="shared" si="345"/>
        <v>-3.6877500000001007E-3</v>
      </c>
      <c r="AD735" s="143">
        <f t="shared" si="346"/>
        <v>-4.7030581602051473E-2</v>
      </c>
      <c r="AE735" s="121">
        <v>149000000</v>
      </c>
      <c r="AF735" s="19">
        <f>IF(D735 = D804,1,_xll.BDP(K735,$AF$10)*L735)</f>
        <v>1.2302999999999999</v>
      </c>
      <c r="AG735" s="160">
        <f>AC735*AE735/AF735/AB735 / AI740</f>
        <v>-3.6871854968843689E-4</v>
      </c>
      <c r="AH735" s="160">
        <f>AC735*AE735/AF735/AB735 / AI804</f>
        <v>-3.3920996561695579E-4</v>
      </c>
      <c r="AI735" s="169"/>
      <c r="AJ735" s="162"/>
      <c r="AK735" s="144"/>
    </row>
    <row r="736" spans="1:37" s="40" customFormat="1" x14ac:dyDescent="0.2">
      <c r="B736" s="45"/>
      <c r="C736" s="116" t="s">
        <v>313</v>
      </c>
      <c r="D736" s="40" t="s">
        <v>35</v>
      </c>
      <c r="E736" s="40" t="s">
        <v>259</v>
      </c>
      <c r="F736" s="19">
        <v>0.78360154999999998</v>
      </c>
      <c r="G736" s="19">
        <f>_xll.BDP(C736,$G$10)</f>
        <v>0.7722</v>
      </c>
      <c r="H736" s="33">
        <f t="shared" si="338"/>
        <v>-1.1401549999999983E-2</v>
      </c>
      <c r="I736" s="22">
        <f t="shared" si="339"/>
        <v>-1.4550188166422058</v>
      </c>
      <c r="J736" s="26">
        <v>13500000</v>
      </c>
      <c r="K736" s="48" t="str">
        <f>CONCATENATE(D804,D736, " Curncy")</f>
        <v>EURUSD Curncy</v>
      </c>
      <c r="L736" s="17">
        <f>IF(D736 = D804,1,_xll.BDP(K736,$L$10))</f>
        <v>1</v>
      </c>
      <c r="M736" s="19">
        <f>IF(D736 = D804,1,_xll.BDP(K736,$M$10)*L736)</f>
        <v>1.236</v>
      </c>
      <c r="N736" s="264">
        <f t="shared" si="340"/>
        <v>-161268.44433883243</v>
      </c>
      <c r="O736" s="50">
        <f>N736 / AA740</f>
        <v>-1.0414203587446951E-3</v>
      </c>
      <c r="P736" s="273">
        <f>N736 / AA804</f>
        <v>-9.5839770196516486E-4</v>
      </c>
      <c r="Q736" s="7">
        <f t="shared" si="341"/>
        <v>10922330.09708738</v>
      </c>
      <c r="R736" s="51">
        <f>Q736 / AA740*100</f>
        <v>7.0532936400985387</v>
      </c>
      <c r="S736" s="51">
        <f>Q736 / AA804*100</f>
        <v>6.4910008328473019</v>
      </c>
      <c r="T736" s="286"/>
      <c r="U736" s="125"/>
      <c r="V736" s="30">
        <f t="shared" si="342"/>
        <v>1</v>
      </c>
      <c r="W736" s="40">
        <v>2</v>
      </c>
      <c r="X736" s="40">
        <v>1</v>
      </c>
      <c r="Y736" s="119">
        <f t="shared" si="343"/>
        <v>0</v>
      </c>
      <c r="Z736" s="40">
        <f t="shared" si="344"/>
        <v>0</v>
      </c>
      <c r="AA736" s="3"/>
      <c r="AB736" s="154">
        <v>0.77803723999999996</v>
      </c>
      <c r="AC736" s="148">
        <f t="shared" si="345"/>
        <v>5.5643100000000167E-3</v>
      </c>
      <c r="AD736" s="143">
        <f t="shared" si="346"/>
        <v>0.71517270818553835</v>
      </c>
      <c r="AE736" s="121">
        <v>13500000</v>
      </c>
      <c r="AF736" s="19">
        <f>IF(D736 = D804,1,_xll.BDP(K736,$AF$10)*L736)</f>
        <v>1.2302999999999999</v>
      </c>
      <c r="AG736" s="160">
        <f>AC736*AE736/AF736/AB736 / AI740</f>
        <v>5.0801094644777371E-4</v>
      </c>
      <c r="AH736" s="160">
        <f>AC736*AE736/AF736/AB736 / AI804</f>
        <v>4.6735477730425277E-4</v>
      </c>
      <c r="AI736" s="169"/>
      <c r="AJ736" s="162"/>
      <c r="AK736" s="144"/>
    </row>
    <row r="737" spans="1:37" s="40" customFormat="1" x14ac:dyDescent="0.2">
      <c r="A737" s="1"/>
      <c r="B737" s="45"/>
      <c r="C737" s="116" t="s">
        <v>260</v>
      </c>
      <c r="D737" s="40" t="s">
        <v>35</v>
      </c>
      <c r="E737" s="1" t="s">
        <v>261</v>
      </c>
      <c r="F737" s="19">
        <v>1.2319</v>
      </c>
      <c r="G737" s="19">
        <f>_xll.BDP(C737,$G$10)</f>
        <v>1.236</v>
      </c>
      <c r="H737" s="33">
        <f t="shared" si="338"/>
        <v>4.0999999999999925E-3</v>
      </c>
      <c r="I737" s="22">
        <f t="shared" si="339"/>
        <v>0.33281922233947497</v>
      </c>
      <c r="J737" s="26">
        <v>0</v>
      </c>
      <c r="K737" s="48" t="str">
        <f>CONCATENATE(D804,D737, " Curncy")</f>
        <v>EURUSD Curncy</v>
      </c>
      <c r="L737" s="17">
        <f>IF(D737 = D804,1,_xll.BDP(K737,$L$10))</f>
        <v>1</v>
      </c>
      <c r="M737" s="19">
        <f>IF(D737 = D804,1,_xll.BDP(K737,$M$10)*L737)</f>
        <v>1.236</v>
      </c>
      <c r="N737" s="264">
        <f t="shared" si="340"/>
        <v>0</v>
      </c>
      <c r="O737" s="50">
        <f>N737 / AA740</f>
        <v>0</v>
      </c>
      <c r="P737" s="273">
        <f>N737 / AA804</f>
        <v>0</v>
      </c>
      <c r="Q737" s="7">
        <f t="shared" si="341"/>
        <v>0</v>
      </c>
      <c r="R737" s="51">
        <f>Q737 / AA740*100</f>
        <v>0</v>
      </c>
      <c r="S737" s="51">
        <f>Q737 / AA804*100</f>
        <v>0</v>
      </c>
      <c r="T737" s="286"/>
      <c r="U737" s="125"/>
      <c r="V737" s="30">
        <f t="shared" si="342"/>
        <v>1</v>
      </c>
      <c r="W737" s="40">
        <v>2</v>
      </c>
      <c r="X737" s="40">
        <v>1</v>
      </c>
      <c r="Y737" s="119">
        <f t="shared" si="343"/>
        <v>0</v>
      </c>
      <c r="Z737" s="1">
        <f t="shared" si="344"/>
        <v>0</v>
      </c>
      <c r="AA737" s="3"/>
      <c r="AB737" s="154">
        <v>1.2327999999999999</v>
      </c>
      <c r="AC737" s="148">
        <f t="shared" si="345"/>
        <v>-8.9999999999990088E-4</v>
      </c>
      <c r="AD737" s="143">
        <f t="shared" si="346"/>
        <v>-7.3004542504858938E-2</v>
      </c>
      <c r="AE737" s="121">
        <v>0</v>
      </c>
      <c r="AF737" s="19">
        <f>IF(D737 = D804,1,_xll.BDP(K737,$AF$10)*L737)</f>
        <v>1.2302999999999999</v>
      </c>
      <c r="AG737" s="160">
        <f>AC737*AE737/AF737/AB737 / AI740</f>
        <v>0</v>
      </c>
      <c r="AH737" s="160">
        <f>AC737*AE737/AF737/AB737 / AI804</f>
        <v>0</v>
      </c>
      <c r="AI737" s="169"/>
      <c r="AJ737" s="162"/>
      <c r="AK737" s="144"/>
    </row>
    <row r="738" spans="1:37" x14ac:dyDescent="0.2">
      <c r="A738" s="40" t="s">
        <v>286</v>
      </c>
      <c r="C738" s="297"/>
      <c r="D738" s="297"/>
      <c r="E738" s="297" t="s">
        <v>1433</v>
      </c>
      <c r="F738" s="298"/>
      <c r="G738" s="298"/>
      <c r="H738" s="299"/>
      <c r="I738" s="261"/>
      <c r="J738" s="300"/>
      <c r="K738" s="301"/>
      <c r="L738" s="302"/>
      <c r="M738" s="303"/>
      <c r="N738" s="270">
        <f t="shared" ref="N738:U738" si="347" xml:space="preserve"> SUM(N727:N737)</f>
        <v>-709196.84601600969</v>
      </c>
      <c r="O738" s="257">
        <f t="shared" si="347"/>
        <v>-4.579767832613461E-3</v>
      </c>
      <c r="P738" s="278">
        <f t="shared" si="347"/>
        <v>-4.2146659890550013E-3</v>
      </c>
      <c r="Q738" s="272">
        <f t="shared" si="347"/>
        <v>166365524.743157</v>
      </c>
      <c r="R738" s="79">
        <f t="shared" si="347"/>
        <v>107.43356840272375</v>
      </c>
      <c r="S738" s="259">
        <f t="shared" si="347"/>
        <v>98.868899773765136</v>
      </c>
      <c r="T738" s="293">
        <f t="shared" si="347"/>
        <v>0</v>
      </c>
      <c r="U738" s="131">
        <f t="shared" si="347"/>
        <v>0</v>
      </c>
      <c r="V738" s="163"/>
      <c r="W738" s="164"/>
      <c r="X738" s="164"/>
      <c r="Y738" s="165">
        <f xml:space="preserve"> SUM(Y727:Y737)</f>
        <v>0</v>
      </c>
      <c r="Z738" s="165">
        <f xml:space="preserve"> SUM(Z727:Z737)</f>
        <v>7.9511377624087243E-4</v>
      </c>
      <c r="AA738" s="179"/>
      <c r="AB738" s="155"/>
      <c r="AC738" s="156"/>
      <c r="AD738" s="134"/>
      <c r="AE738" s="157"/>
      <c r="AF738" s="158"/>
      <c r="AG738" s="178">
        <f xml:space="preserve"> SUM(AG727:AG737)</f>
        <v>-5.1028658960995297E-4</v>
      </c>
      <c r="AH738" s="262">
        <f xml:space="preserve"> SUM(AH727:AH737)</f>
        <v>-4.6944830050630367E-4</v>
      </c>
      <c r="AI738" s="172"/>
      <c r="AJ738" s="162"/>
      <c r="AK738" s="144"/>
    </row>
    <row r="739" spans="1:37" x14ac:dyDescent="0.2">
      <c r="N739" s="264"/>
      <c r="O739" s="50"/>
      <c r="P739" s="273"/>
      <c r="T739" s="286"/>
      <c r="U739" s="125"/>
      <c r="V739" s="30"/>
      <c r="W739" s="1"/>
      <c r="X739" s="1"/>
      <c r="Y739" s="118"/>
      <c r="Z739" s="1"/>
      <c r="AA739" s="3"/>
      <c r="AB739" s="2"/>
      <c r="AD739" s="141"/>
      <c r="AE739" s="136"/>
      <c r="AF739" s="138"/>
      <c r="AG739" s="160"/>
      <c r="AH739" s="160"/>
      <c r="AJ739" s="162"/>
      <c r="AK739" s="144"/>
    </row>
    <row r="740" spans="1:37" x14ac:dyDescent="0.2">
      <c r="A740" s="40" t="s">
        <v>285</v>
      </c>
      <c r="C740" s="297"/>
      <c r="D740" s="297"/>
      <c r="E740" s="297" t="s">
        <v>311</v>
      </c>
      <c r="F740" s="298"/>
      <c r="G740" s="298"/>
      <c r="H740" s="299"/>
      <c r="I740" s="261"/>
      <c r="J740" s="300"/>
      <c r="K740" s="301"/>
      <c r="L740" s="302"/>
      <c r="M740" s="303"/>
      <c r="N740" s="270">
        <f t="shared" ref="N740:U740" si="348">N706+N726+N738</f>
        <v>815137.73283491295</v>
      </c>
      <c r="O740" s="257">
        <f t="shared" si="348"/>
        <v>5.2639004092560858E-3</v>
      </c>
      <c r="P740" s="278">
        <f t="shared" si="348"/>
        <v>4.8442591055983834E-3</v>
      </c>
      <c r="Q740" s="78">
        <f t="shared" si="348"/>
        <v>2134017.5858692229</v>
      </c>
      <c r="R740" s="79" t="e">
        <f t="shared" si="348"/>
        <v>#VALUE!</v>
      </c>
      <c r="S740" s="259">
        <f t="shared" si="348"/>
        <v>1.2682193088892433</v>
      </c>
      <c r="T740" s="293">
        <f t="shared" si="348"/>
        <v>-327.73943301777194</v>
      </c>
      <c r="U740" s="131">
        <f t="shared" si="348"/>
        <v>221.68394534804895</v>
      </c>
      <c r="V740" s="163"/>
      <c r="W740" s="164"/>
      <c r="X740" s="164"/>
      <c r="Y740" s="165">
        <f>Y706+Y726+Y738</f>
        <v>1.840846016517992E-2</v>
      </c>
      <c r="Z740" s="165">
        <f>Z706+Z726+Z738</f>
        <v>1.2189539973151146E-2</v>
      </c>
      <c r="AA740" s="179">
        <v>154854322.73786333</v>
      </c>
      <c r="AB740" s="155"/>
      <c r="AC740" s="156"/>
      <c r="AD740" s="134"/>
      <c r="AE740" s="157"/>
      <c r="AF740" s="158"/>
      <c r="AG740" s="134">
        <f>AG706+AG726+AG738</f>
        <v>4.4021257318076996E-2</v>
      </c>
      <c r="AH740" s="261">
        <f>AH706+AH726+AH738</f>
        <v>4.0498231493636037E-2</v>
      </c>
      <c r="AI740" s="172">
        <v>154475854.76983559</v>
      </c>
      <c r="AJ740" s="162"/>
      <c r="AK740" s="144"/>
    </row>
    <row r="741" spans="1:37" x14ac:dyDescent="0.2">
      <c r="N741" s="264"/>
      <c r="O741" s="50"/>
      <c r="P741" s="273"/>
      <c r="T741" s="286"/>
      <c r="U741" s="125"/>
      <c r="V741" s="30"/>
      <c r="W741" s="1"/>
      <c r="X741" s="1"/>
      <c r="Y741" s="118"/>
      <c r="Z741" s="1"/>
      <c r="AA741" s="3"/>
      <c r="AB741" s="2"/>
      <c r="AD741" s="143"/>
      <c r="AG741" s="160"/>
      <c r="AH741" s="160"/>
      <c r="AJ741" s="162"/>
      <c r="AK741" s="144"/>
    </row>
    <row r="742" spans="1:37" hidden="1" x14ac:dyDescent="0.2">
      <c r="A742" s="40"/>
      <c r="B742" s="45">
        <v>24498</v>
      </c>
      <c r="C742" s="116" t="s">
        <v>157</v>
      </c>
      <c r="D742" s="40" t="str">
        <f>_xll.BDP(C742,$D$10)</f>
        <v>NOK</v>
      </c>
      <c r="E742" s="40" t="s">
        <v>362</v>
      </c>
      <c r="F742" s="2">
        <f>_xll.BDP(C742,$F$10)</f>
        <v>209.6</v>
      </c>
      <c r="G742" s="2">
        <f>_xll.BDP(C742,$G$10)</f>
        <v>211</v>
      </c>
      <c r="H742" s="30">
        <f t="shared" ref="H742:H773" si="349">IF(OR(G742="#N/A N/A",F742="#N/A N/A"),0,  G742 - F742)</f>
        <v>1.4000000000000057</v>
      </c>
      <c r="I742" s="20">
        <f t="shared" ref="I742:I773" si="350">IF(OR(F742=0,F742="#N/A N/A"),0,H742 / F742*100)</f>
        <v>0.66793893129771265</v>
      </c>
      <c r="J742" s="23">
        <v>18180</v>
      </c>
      <c r="K742" s="45" t="str">
        <f>CONCATENATE(D804,D742, " Curncy")</f>
        <v>EURNOK Curncy</v>
      </c>
      <c r="L742" s="40">
        <f>IF(D742 = D804,1,_xll.BDP(K742,$L$10))</f>
        <v>1</v>
      </c>
      <c r="M742" s="4">
        <f>IF(D742 = D804,1,_xll.BDP(K742,$M$10)*L742)</f>
        <v>9.5741999999999994</v>
      </c>
      <c r="N742" s="264">
        <f t="shared" ref="N742:N773" si="351">H742*J742*V742/M742</f>
        <v>2658.3944350441921</v>
      </c>
      <c r="O742" s="50">
        <f>N742 / AA803</f>
        <v>1.9637280454594711E-4</v>
      </c>
      <c r="P742" s="273">
        <f>N742 / AA804</f>
        <v>1.5798497517036212E-5</v>
      </c>
      <c r="Q742" s="7">
        <f t="shared" ref="Q742:Q773" si="352">G742*J742*V742/M742</f>
        <v>400658.0184245159</v>
      </c>
      <c r="R742" s="10">
        <f>Q742 / AA803*100</f>
        <v>2.9596186970853338</v>
      </c>
      <c r="S742" s="10">
        <f>Q742 / AA804*100</f>
        <v>0.23810592686390195</v>
      </c>
      <c r="T742" s="286">
        <f t="shared" ref="T742:T773" si="353">IF(R742&lt;0,R742,0)</f>
        <v>0</v>
      </c>
      <c r="U742" s="125">
        <f t="shared" ref="U742:U773" si="354">IF(R742&gt;0,R742,0)</f>
        <v>2.9596186970853338</v>
      </c>
      <c r="V742" s="30">
        <f t="shared" ref="V742:V773" si="355">IF(EXACT(D742,UPPER(D742)),1,0.01)/X742</f>
        <v>1</v>
      </c>
      <c r="W742" s="40">
        <v>0</v>
      </c>
      <c r="X742" s="40">
        <v>1</v>
      </c>
      <c r="Y742" s="118">
        <f t="shared" ref="Y742:Y773" si="356">IF(AND(R742&lt;0,O742&gt;0),O742,0)</f>
        <v>0</v>
      </c>
      <c r="Z742" s="40">
        <f t="shared" ref="Z742:Z773" si="357">IF(AND(R742&gt;0,O742&gt;0),O742,0)</f>
        <v>1.9637280454594711E-4</v>
      </c>
      <c r="AA742" s="3"/>
      <c r="AB742" s="2">
        <f>_xll.BDH(C742,$AB$10,$D$1,$D$1)</f>
        <v>203.6</v>
      </c>
      <c r="AC742" s="17">
        <f t="shared" ref="AC742:AC773" si="358">IF(OR(F742="#N/A N/A",AB742="#N/A N/A"),0,  F742 - AB742)</f>
        <v>6</v>
      </c>
      <c r="AD742" s="143">
        <f t="shared" ref="AD742:AD773" si="359">IF(OR(AB742=0,AB742="#N/A N/A"),0,AC742 / AB742*100)</f>
        <v>2.9469548133595285</v>
      </c>
      <c r="AE742" s="121">
        <v>18180</v>
      </c>
      <c r="AF742" s="19">
        <f>IF(D742 = D804,1,_xll.BDP(K742,$AF$10)*L742)</f>
        <v>9.5251000000000001</v>
      </c>
      <c r="AG742" s="160">
        <f>AC742*AE742*V742/AF742 / AI803</f>
        <v>8.4262479368682258E-4</v>
      </c>
      <c r="AH742" s="160">
        <f>AC742*AE742*V742/AF742 / AI804</f>
        <v>6.8200662659228669E-5</v>
      </c>
      <c r="AJ742" s="162"/>
      <c r="AK742" s="144"/>
    </row>
    <row r="743" spans="1:37" s="40" customFormat="1" hidden="1" x14ac:dyDescent="0.2">
      <c r="B743" s="45">
        <v>27226</v>
      </c>
      <c r="C743" s="116" t="s">
        <v>221</v>
      </c>
      <c r="D743" s="40" t="str">
        <f>_xll.BDP(C743,$D$10)</f>
        <v>DKK</v>
      </c>
      <c r="E743" s="40" t="s">
        <v>361</v>
      </c>
      <c r="F743" s="2">
        <f>_xll.BDP(C743,$F$10)</f>
        <v>131.5</v>
      </c>
      <c r="G743" s="2">
        <f>_xll.BDP(C743,$G$10)</f>
        <v>130.9</v>
      </c>
      <c r="H743" s="30">
        <f t="shared" si="349"/>
        <v>-0.59999999999999432</v>
      </c>
      <c r="I743" s="20">
        <f t="shared" si="350"/>
        <v>-0.45627376425855082</v>
      </c>
      <c r="J743" s="23">
        <v>-15975</v>
      </c>
      <c r="K743" s="45" t="str">
        <f>CONCATENATE(D804,D743, " Curncy")</f>
        <v>EURDKK Curncy</v>
      </c>
      <c r="L743" s="40">
        <f>IF(D743 = D804,1,_xll.BDP(K743,$L$10))</f>
        <v>1</v>
      </c>
      <c r="M743" s="4">
        <f>IF(D743 = D804,1,_xll.BDP(K743,$M$10)*L743)</f>
        <v>7.4484000000000004</v>
      </c>
      <c r="N743" s="264">
        <f t="shared" si="351"/>
        <v>1286.8535524407803</v>
      </c>
      <c r="O743" s="50">
        <f>N743 / AA803</f>
        <v>9.5058520211095091E-5</v>
      </c>
      <c r="P743" s="273">
        <f>N743 / AA804</f>
        <v>7.6476057822799836E-6</v>
      </c>
      <c r="Q743" s="7">
        <f t="shared" si="352"/>
        <v>-280748.55002416624</v>
      </c>
      <c r="R743" s="10">
        <f>Q743 / AA803*100</f>
        <v>-2.0738600492720778</v>
      </c>
      <c r="S743" s="10">
        <f>Q743 / AA804*100</f>
        <v>-0.16684526615007658</v>
      </c>
      <c r="T743" s="286">
        <f t="shared" si="353"/>
        <v>-2.0738600492720778</v>
      </c>
      <c r="U743" s="125">
        <f t="shared" si="354"/>
        <v>0</v>
      </c>
      <c r="V743" s="30">
        <f t="shared" si="355"/>
        <v>1</v>
      </c>
      <c r="W743" s="40">
        <v>0</v>
      </c>
      <c r="X743" s="40">
        <v>1</v>
      </c>
      <c r="Y743" s="118">
        <f t="shared" si="356"/>
        <v>9.5058520211095091E-5</v>
      </c>
      <c r="Z743" s="40">
        <f t="shared" si="357"/>
        <v>0</v>
      </c>
      <c r="AA743" s="3"/>
      <c r="AB743" s="2">
        <f>_xll.BDH(C743,$AB$10,$D$1,$D$1)</f>
        <v>119.9</v>
      </c>
      <c r="AC743" s="17">
        <f t="shared" si="358"/>
        <v>11.599999999999994</v>
      </c>
      <c r="AD743" s="143">
        <f t="shared" si="359"/>
        <v>9.6747289407839823</v>
      </c>
      <c r="AE743" s="121">
        <v>-15975</v>
      </c>
      <c r="AF743" s="19">
        <f>IF(D743 = D804,1,_xll.BDP(K743,$AF$10)*L743)</f>
        <v>7.4482999999999997</v>
      </c>
      <c r="AG743" s="160">
        <f>AC743*AE743*V743/AF743 / AI803</f>
        <v>-1.8306290243707167E-3</v>
      </c>
      <c r="AH743" s="160">
        <f>AC743*AE743*V743/AF743 / AI804</f>
        <v>-1.4816809745062291E-4</v>
      </c>
      <c r="AI743" s="169"/>
      <c r="AJ743" s="162"/>
      <c r="AK743" s="144"/>
    </row>
    <row r="744" spans="1:37" s="40" customFormat="1" hidden="1" x14ac:dyDescent="0.2">
      <c r="B744" s="45">
        <v>2096</v>
      </c>
      <c r="C744" s="116" t="s">
        <v>230</v>
      </c>
      <c r="D744" s="40" t="str">
        <f>_xll.BDP(C744,$D$10)</f>
        <v>EUR</v>
      </c>
      <c r="E744" s="40" t="s">
        <v>360</v>
      </c>
      <c r="F744" s="2">
        <f>_xll.BDP(C744,$F$10)</f>
        <v>89.09</v>
      </c>
      <c r="G744" s="2">
        <f>_xll.BDP(C744,$G$10)</f>
        <v>87.28</v>
      </c>
      <c r="H744" s="30">
        <f t="shared" si="349"/>
        <v>-1.8100000000000023</v>
      </c>
      <c r="I744" s="20">
        <f t="shared" si="350"/>
        <v>-2.0316533842182087</v>
      </c>
      <c r="J744" s="23">
        <v>-4666</v>
      </c>
      <c r="K744" s="45" t="str">
        <f>CONCATENATE(D804,D744, " Curncy")</f>
        <v>EUREUR Curncy</v>
      </c>
      <c r="L744" s="40">
        <f>IF(D744 = D804,1,_xll.BDP(K744,$L$10))</f>
        <v>1</v>
      </c>
      <c r="M744" s="4">
        <f>IF(D744 = D804,1,_xll.BDP(K744,$M$10)*L744)</f>
        <v>1</v>
      </c>
      <c r="N744" s="264">
        <f t="shared" si="351"/>
        <v>8445.46000000001</v>
      </c>
      <c r="O744" s="50">
        <f>N744 / AA803</f>
        <v>6.2385725911025193E-4</v>
      </c>
      <c r="P744" s="273">
        <f>N744 / AA804</f>
        <v>5.0190286693859556E-5</v>
      </c>
      <c r="Q744" s="7">
        <f t="shared" si="352"/>
        <v>-407248.48</v>
      </c>
      <c r="R744" s="10">
        <f>Q744 / AA803*100</f>
        <v>-3.0083017444830236</v>
      </c>
      <c r="S744" s="10">
        <f>Q744 / AA804*100</f>
        <v>-0.24202255373701967</v>
      </c>
      <c r="T744" s="286">
        <f t="shared" si="353"/>
        <v>-3.0083017444830236</v>
      </c>
      <c r="U744" s="125">
        <f t="shared" si="354"/>
        <v>0</v>
      </c>
      <c r="V744" s="30">
        <f t="shared" si="355"/>
        <v>1</v>
      </c>
      <c r="W744" s="40">
        <v>0</v>
      </c>
      <c r="X744" s="40">
        <v>1</v>
      </c>
      <c r="Y744" s="118">
        <f t="shared" si="356"/>
        <v>6.2385725911025193E-4</v>
      </c>
      <c r="Z744" s="40">
        <f t="shared" si="357"/>
        <v>0</v>
      </c>
      <c r="AA744" s="3"/>
      <c r="AB744" s="2">
        <f>_xll.BDH(C744,$AB$10,$D$1,$D$1)</f>
        <v>93.45</v>
      </c>
      <c r="AC744" s="17">
        <f t="shared" si="358"/>
        <v>-4.3599999999999994</v>
      </c>
      <c r="AD744" s="143">
        <f t="shared" si="359"/>
        <v>-4.6655965757089346</v>
      </c>
      <c r="AE744" s="121">
        <v>-4666</v>
      </c>
      <c r="AF744" s="19">
        <f>IF(D744 = D804,1,_xll.BDP(K744,$AF$10)*L744)</f>
        <v>1</v>
      </c>
      <c r="AG744" s="160">
        <f>AC744*AE744*V744/AF744 / AI803</f>
        <v>1.4968899484022081E-3</v>
      </c>
      <c r="AH744" s="160">
        <f>AC744*AE744*V744/AF744 / AI804</f>
        <v>1.2115580644415794E-4</v>
      </c>
      <c r="AI744" s="169"/>
      <c r="AJ744" s="162"/>
      <c r="AK744" s="144"/>
    </row>
    <row r="745" spans="1:37" s="40" customFormat="1" hidden="1" x14ac:dyDescent="0.2">
      <c r="B745" s="45">
        <v>21355</v>
      </c>
      <c r="C745" s="116" t="s">
        <v>140</v>
      </c>
      <c r="D745" s="40" t="str">
        <f>_xll.BDP(C745,$D$10)</f>
        <v>CHF</v>
      </c>
      <c r="E745" s="40" t="s">
        <v>359</v>
      </c>
      <c r="F745" s="2">
        <f>_xll.BDP(C745,$F$10)</f>
        <v>21</v>
      </c>
      <c r="G745" s="2">
        <f>_xll.BDP(C745,$G$10)</f>
        <v>20.66</v>
      </c>
      <c r="H745" s="30">
        <f t="shared" si="349"/>
        <v>-0.33999999999999986</v>
      </c>
      <c r="I745" s="20">
        <f t="shared" si="350"/>
        <v>-1.6190476190476182</v>
      </c>
      <c r="J745" s="23">
        <v>-8029</v>
      </c>
      <c r="K745" s="45" t="str">
        <f>CONCATENATE(D804,D745, " Curncy")</f>
        <v>EURCHF Curncy</v>
      </c>
      <c r="L745" s="40">
        <f>IF(D745 = D804,1,_xll.BDP(K745,$L$10))</f>
        <v>1</v>
      </c>
      <c r="M745" s="4">
        <f>IF(D745 = D804,1,_xll.BDP(K745,$M$10)*L745)</f>
        <v>1.17109</v>
      </c>
      <c r="N745" s="264">
        <f t="shared" si="351"/>
        <v>2331.0420206815861</v>
      </c>
      <c r="O745" s="50">
        <f>N745 / AA803</f>
        <v>1.7219162554712661E-4</v>
      </c>
      <c r="P745" s="273">
        <f>N745 / AA804</f>
        <v>1.3853084060956107E-5</v>
      </c>
      <c r="Q745" s="7">
        <f t="shared" si="352"/>
        <v>-141645.08278612234</v>
      </c>
      <c r="R745" s="10">
        <f>Q745 / AA803*100</f>
        <v>-1.0463173481775405</v>
      </c>
      <c r="S745" s="10">
        <f>Q745 / AA804*100</f>
        <v>-8.4177857852750976E-2</v>
      </c>
      <c r="T745" s="286">
        <f t="shared" si="353"/>
        <v>-1.0463173481775405</v>
      </c>
      <c r="U745" s="125">
        <f t="shared" si="354"/>
        <v>0</v>
      </c>
      <c r="V745" s="30">
        <f t="shared" si="355"/>
        <v>1</v>
      </c>
      <c r="W745" s="40">
        <v>0</v>
      </c>
      <c r="X745" s="40">
        <v>1</v>
      </c>
      <c r="Y745" s="118">
        <f t="shared" si="356"/>
        <v>1.7219162554712661E-4</v>
      </c>
      <c r="Z745" s="40">
        <f t="shared" si="357"/>
        <v>0</v>
      </c>
      <c r="AA745" s="3"/>
      <c r="AB745" s="2">
        <f>_xll.BDH(C745,$AB$10,$D$1,$D$1)</f>
        <v>23.55</v>
      </c>
      <c r="AC745" s="17">
        <f t="shared" si="358"/>
        <v>-2.5500000000000007</v>
      </c>
      <c r="AD745" s="143">
        <f t="shared" si="359"/>
        <v>-10.82802547770701</v>
      </c>
      <c r="AE745" s="121">
        <v>-8029</v>
      </c>
      <c r="AF745" s="19">
        <f>IF(D745 = D804,1,_xll.BDP(K745,$AF$10)*L745)</f>
        <v>1.17014</v>
      </c>
      <c r="AG745" s="160">
        <f>AC745*AE745*V745/AF745 / AI803</f>
        <v>1.2874265502972279E-3</v>
      </c>
      <c r="AH745" s="160">
        <f>AC745*AE745*V745/AF745 / AI804</f>
        <v>1.0420218407196489E-4</v>
      </c>
      <c r="AI745" s="169"/>
      <c r="AJ745" s="162"/>
      <c r="AK745" s="144"/>
    </row>
    <row r="746" spans="1:37" s="40" customFormat="1" hidden="1" x14ac:dyDescent="0.2">
      <c r="B746" s="45">
        <v>10264</v>
      </c>
      <c r="C746" s="116" t="s">
        <v>130</v>
      </c>
      <c r="D746" s="40" t="str">
        <f>_xll.BDP(C746,$D$10)</f>
        <v>GBp</v>
      </c>
      <c r="E746" s="40" t="s">
        <v>491</v>
      </c>
      <c r="F746" s="2">
        <f>_xll.BDP(C746,$F$10)</f>
        <v>376.2</v>
      </c>
      <c r="G746" s="2">
        <f>_xll.BDP(C746,$G$10)</f>
        <v>376.8</v>
      </c>
      <c r="H746" s="30">
        <f t="shared" si="349"/>
        <v>0.60000000000002274</v>
      </c>
      <c r="I746" s="20">
        <f t="shared" si="350"/>
        <v>0.15948963317384976</v>
      </c>
      <c r="J746" s="23">
        <v>-58670</v>
      </c>
      <c r="K746" s="45" t="str">
        <f>CONCATENATE(D804,D746, " Curncy")</f>
        <v>EURGBp Curncy</v>
      </c>
      <c r="L746" s="40">
        <f>IF(D746 = D804,1,_xll.BDP(K746,$L$10))</f>
        <v>1</v>
      </c>
      <c r="M746" s="4">
        <f>IF(D746 = D804,1,_xll.BDP(K746,$M$10)*L746)</f>
        <v>0.87409999999999999</v>
      </c>
      <c r="N746" s="264">
        <f t="shared" si="351"/>
        <v>-402.72280059491288</v>
      </c>
      <c r="O746" s="50">
        <f>N746 / AA803</f>
        <v>-2.9748710260938612E-5</v>
      </c>
      <c r="P746" s="273">
        <f>N746 / AA804</f>
        <v>-2.3933300045246425E-6</v>
      </c>
      <c r="Q746" s="7">
        <f t="shared" si="352"/>
        <v>-252909.91877359571</v>
      </c>
      <c r="R746" s="10">
        <f>Q746 / AA803*100</f>
        <v>-1.868219004386874</v>
      </c>
      <c r="S746" s="10">
        <f>Q746 / AA804*100</f>
        <v>-0.15030112428414186</v>
      </c>
      <c r="T746" s="286">
        <f t="shared" si="353"/>
        <v>-1.868219004386874</v>
      </c>
      <c r="U746" s="125">
        <f t="shared" si="354"/>
        <v>0</v>
      </c>
      <c r="V746" s="30">
        <f t="shared" si="355"/>
        <v>0.01</v>
      </c>
      <c r="W746" s="40">
        <v>0</v>
      </c>
      <c r="X746" s="40">
        <v>1</v>
      </c>
      <c r="Y746" s="118">
        <f t="shared" si="356"/>
        <v>0</v>
      </c>
      <c r="Z746" s="40">
        <f t="shared" si="357"/>
        <v>0</v>
      </c>
      <c r="AA746" s="3"/>
      <c r="AB746" s="2">
        <f>_xll.BDH(C746,$AB$10,$D$1,$D$1)</f>
        <v>400.4</v>
      </c>
      <c r="AC746" s="17">
        <f t="shared" si="358"/>
        <v>-24.199999999999989</v>
      </c>
      <c r="AD746" s="143">
        <f t="shared" si="359"/>
        <v>-6.0439560439560411</v>
      </c>
      <c r="AE746" s="121">
        <v>-58670</v>
      </c>
      <c r="AF746" s="19">
        <f>IF(D746 = D804,1,_xll.BDP(K746,$AF$10)*L746)</f>
        <v>0.87226000000000004</v>
      </c>
      <c r="AG746" s="160">
        <f>AC746*AE746*V746/AF746 / AI803</f>
        <v>1.197689233363181E-3</v>
      </c>
      <c r="AH746" s="160">
        <f>AC746*AE746*V746/AF746 / AI804</f>
        <v>9.6938993472759854E-5</v>
      </c>
      <c r="AI746" s="169"/>
      <c r="AJ746" s="162"/>
      <c r="AK746" s="144"/>
    </row>
    <row r="747" spans="1:37" s="40" customFormat="1" hidden="1" x14ac:dyDescent="0.2">
      <c r="B747" s="45">
        <v>17946</v>
      </c>
      <c r="C747" s="116" t="s">
        <v>73</v>
      </c>
      <c r="D747" s="40" t="str">
        <f>_xll.BDP(C747,$D$10)</f>
        <v>USD</v>
      </c>
      <c r="E747" s="40" t="s">
        <v>358</v>
      </c>
      <c r="F747" s="2">
        <f>_xll.BDP(C747,$F$10)</f>
        <v>48.06</v>
      </c>
      <c r="G747" s="2">
        <f>_xll.BDP(C747,$G$10)</f>
        <v>47.204999999999998</v>
      </c>
      <c r="H747" s="30">
        <f t="shared" si="349"/>
        <v>-0.85500000000000398</v>
      </c>
      <c r="I747" s="20">
        <f t="shared" si="350"/>
        <v>-1.7790262172284725</v>
      </c>
      <c r="J747" s="23">
        <v>-3650</v>
      </c>
      <c r="K747" s="45" t="str">
        <f>CONCATENATE(D804,D747, " Curncy")</f>
        <v>EURUSD Curncy</v>
      </c>
      <c r="L747" s="40">
        <f>IF(D747 = D804,1,_xll.BDP(K747,$L$10))</f>
        <v>1</v>
      </c>
      <c r="M747" s="4">
        <f>IF(D747 = D804,1,_xll.BDP(K747,$M$10)*L747)</f>
        <v>1.236</v>
      </c>
      <c r="N747" s="264">
        <f t="shared" si="351"/>
        <v>2524.8786407767107</v>
      </c>
      <c r="O747" s="50">
        <f>N747 / AA803</f>
        <v>1.8651013306805969E-4</v>
      </c>
      <c r="P747" s="273">
        <f>N747 / AA804</f>
        <v>1.5005030258598749E-5</v>
      </c>
      <c r="Q747" s="7">
        <f t="shared" si="352"/>
        <v>-139399.8786407767</v>
      </c>
      <c r="R747" s="10">
        <f>Q747 / AA803*100</f>
        <v>-1.0297322609915458</v>
      </c>
      <c r="S747" s="10">
        <f>Q747 / AA804*100</f>
        <v>-8.2843561796157983E-2</v>
      </c>
      <c r="T747" s="286">
        <f t="shared" si="353"/>
        <v>-1.0297322609915458</v>
      </c>
      <c r="U747" s="125">
        <f t="shared" si="354"/>
        <v>0</v>
      </c>
      <c r="V747" s="30">
        <f t="shared" si="355"/>
        <v>1</v>
      </c>
      <c r="W747" s="40">
        <v>0</v>
      </c>
      <c r="X747" s="40">
        <v>1</v>
      </c>
      <c r="Y747" s="118">
        <f t="shared" si="356"/>
        <v>1.8651013306805969E-4</v>
      </c>
      <c r="Z747" s="40">
        <f t="shared" si="357"/>
        <v>0</v>
      </c>
      <c r="AA747" s="3"/>
      <c r="AB747" s="2">
        <f>_xll.BDH(C747,$AB$10,$D$1,$D$1)</f>
        <v>46.1</v>
      </c>
      <c r="AC747" s="17">
        <f t="shared" si="358"/>
        <v>1.9600000000000009</v>
      </c>
      <c r="AD747" s="143">
        <f t="shared" si="359"/>
        <v>4.2516268980477241</v>
      </c>
      <c r="AE747" s="121">
        <v>-3650</v>
      </c>
      <c r="AF747" s="19">
        <f>IF(D747 = D804,1,_xll.BDP(K747,$AF$10)*L747)</f>
        <v>1.2302999999999999</v>
      </c>
      <c r="AG747" s="160">
        <f>AC747*AE747*V747/AF747 / AI803</f>
        <v>-4.2785494934800876E-4</v>
      </c>
      <c r="AH747" s="160">
        <f>AC747*AE747*V747/AF747 / AI804</f>
        <v>-3.4629874751122276E-5</v>
      </c>
      <c r="AI747" s="169"/>
      <c r="AJ747" s="162"/>
      <c r="AK747" s="144"/>
    </row>
    <row r="748" spans="1:37" s="40" customFormat="1" hidden="1" x14ac:dyDescent="0.2">
      <c r="B748" s="45">
        <v>6366</v>
      </c>
      <c r="C748" s="116" t="s">
        <v>126</v>
      </c>
      <c r="D748" s="40" t="str">
        <f>_xll.BDP(C748,$D$10)</f>
        <v>GBp</v>
      </c>
      <c r="E748" s="40" t="s">
        <v>495</v>
      </c>
      <c r="F748" s="2">
        <f>_xll.BDP(C748,$F$10)</f>
        <v>3736</v>
      </c>
      <c r="G748" s="2">
        <f>_xll.BDP(C748,$G$10)</f>
        <v>3755</v>
      </c>
      <c r="H748" s="30">
        <f t="shared" si="349"/>
        <v>19</v>
      </c>
      <c r="I748" s="20">
        <f t="shared" si="350"/>
        <v>0.50856531049250542</v>
      </c>
      <c r="J748" s="23">
        <v>-7517</v>
      </c>
      <c r="K748" s="45" t="str">
        <f>CONCATENATE(D804,D748, " Curncy")</f>
        <v>EURGBp Curncy</v>
      </c>
      <c r="L748" s="40">
        <f>IF(D748 = D804,1,_xll.BDP(K748,$L$10))</f>
        <v>1</v>
      </c>
      <c r="M748" s="4">
        <f>IF(D748 = D804,1,_xll.BDP(K748,$M$10)*L748)</f>
        <v>0.87409999999999999</v>
      </c>
      <c r="N748" s="264">
        <f t="shared" si="351"/>
        <v>-1633.943484727148</v>
      </c>
      <c r="O748" s="50">
        <f>N748 / AA803</f>
        <v>-1.2069768892670514E-4</v>
      </c>
      <c r="P748" s="273">
        <f>N748 / AA804</f>
        <v>-9.7103167784844627E-6</v>
      </c>
      <c r="Q748" s="7">
        <f t="shared" si="352"/>
        <v>-322918.83079739165</v>
      </c>
      <c r="R748" s="10">
        <f>Q748 / AA803*100</f>
        <v>-2.3853674837883045</v>
      </c>
      <c r="S748" s="10">
        <f>Q748 / AA804*100</f>
        <v>-0.19190652370110084</v>
      </c>
      <c r="T748" s="286">
        <f t="shared" si="353"/>
        <v>-2.3853674837883045</v>
      </c>
      <c r="U748" s="125">
        <f t="shared" si="354"/>
        <v>0</v>
      </c>
      <c r="V748" s="30">
        <f t="shared" si="355"/>
        <v>0.01</v>
      </c>
      <c r="W748" s="40">
        <v>0</v>
      </c>
      <c r="X748" s="40">
        <v>1</v>
      </c>
      <c r="Y748" s="118">
        <f t="shared" si="356"/>
        <v>0</v>
      </c>
      <c r="Z748" s="40">
        <f t="shared" si="357"/>
        <v>0</v>
      </c>
      <c r="AA748" s="3"/>
      <c r="AB748" s="2">
        <f>_xll.BDH(C748,$AB$10,$D$1,$D$1)</f>
        <v>3823</v>
      </c>
      <c r="AC748" s="17">
        <f t="shared" si="358"/>
        <v>-87</v>
      </c>
      <c r="AD748" s="143">
        <f t="shared" si="359"/>
        <v>-2.2756997122678526</v>
      </c>
      <c r="AE748" s="121">
        <v>-7517</v>
      </c>
      <c r="AF748" s="19">
        <f>IF(D748 = D804,1,_xll.BDP(K748,$AF$10)*L748)</f>
        <v>0.87226000000000004</v>
      </c>
      <c r="AG748" s="160">
        <f>AC748*AE748*V748/AF748 / AI803</f>
        <v>5.5166635006107846E-4</v>
      </c>
      <c r="AH748" s="160">
        <f>AC748*AE748*V748/AF748 / AI804</f>
        <v>4.4650965557687164E-5</v>
      </c>
      <c r="AI748" s="169"/>
      <c r="AJ748" s="162"/>
      <c r="AK748" s="144"/>
    </row>
    <row r="749" spans="1:37" s="40" customFormat="1" hidden="1" x14ac:dyDescent="0.2">
      <c r="B749" s="45">
        <v>7261</v>
      </c>
      <c r="C749" s="116" t="s">
        <v>531</v>
      </c>
      <c r="D749" s="40" t="str">
        <f>_xll.BDP(C749,$D$10)</f>
        <v>GBp</v>
      </c>
      <c r="E749" s="40" t="s">
        <v>532</v>
      </c>
      <c r="F749" s="2">
        <f>_xll.BDP(C749,$F$10)</f>
        <v>922.5</v>
      </c>
      <c r="G749" s="2">
        <f>_xll.BDP(C749,$G$10)</f>
        <v>913</v>
      </c>
      <c r="H749" s="30">
        <f t="shared" si="349"/>
        <v>-9.5</v>
      </c>
      <c r="I749" s="20">
        <f t="shared" si="350"/>
        <v>-1.0298102981029811</v>
      </c>
      <c r="J749" s="23">
        <v>-12880</v>
      </c>
      <c r="K749" s="45" t="str">
        <f>CONCATENATE(D804,D749, " Curncy")</f>
        <v>EURGBp Curncy</v>
      </c>
      <c r="L749" s="40">
        <f>IF(D749 = D804,1,_xll.BDP(K749,$L$10))</f>
        <v>1</v>
      </c>
      <c r="M749" s="4">
        <f>IF(D749 = D804,1,_xll.BDP(K749,$M$10)*L749)</f>
        <v>0.87409999999999999</v>
      </c>
      <c r="N749" s="264">
        <f t="shared" si="351"/>
        <v>1399.8398352591239</v>
      </c>
      <c r="O749" s="50">
        <f>N749 / AA803</f>
        <v>1.0340469824238142E-4</v>
      </c>
      <c r="P749" s="273">
        <f>N749 / AA804</f>
        <v>8.3190687845470189E-6</v>
      </c>
      <c r="Q749" s="7">
        <f t="shared" si="352"/>
        <v>-134531.97574648212</v>
      </c>
      <c r="R749" s="10">
        <f>Q749 / AA803*100</f>
        <v>-0.99377357363467622</v>
      </c>
      <c r="S749" s="10">
        <f>Q749 / AA804*100</f>
        <v>-7.9950629476751883E-2</v>
      </c>
      <c r="T749" s="286">
        <f t="shared" si="353"/>
        <v>-0.99377357363467622</v>
      </c>
      <c r="U749" s="125">
        <f t="shared" si="354"/>
        <v>0</v>
      </c>
      <c r="V749" s="30">
        <f t="shared" si="355"/>
        <v>0.01</v>
      </c>
      <c r="W749" s="40">
        <v>0</v>
      </c>
      <c r="X749" s="40">
        <v>1</v>
      </c>
      <c r="Y749" s="118">
        <f t="shared" si="356"/>
        <v>1.0340469824238142E-4</v>
      </c>
      <c r="Z749" s="40">
        <f t="shared" si="357"/>
        <v>0</v>
      </c>
      <c r="AA749" s="3"/>
      <c r="AB749" s="2">
        <f>_xll.BDH(C749,$AB$10,$D$1,$D$1)</f>
        <v>945</v>
      </c>
      <c r="AC749" s="17">
        <f t="shared" si="358"/>
        <v>-22.5</v>
      </c>
      <c r="AD749" s="143">
        <f t="shared" si="359"/>
        <v>-2.3809523809523809</v>
      </c>
      <c r="AE749" s="121">
        <v>-12880</v>
      </c>
      <c r="AF749" s="19">
        <f>IF(D749 = D804,1,_xll.BDP(K749,$AF$10)*L749)</f>
        <v>0.87226000000000004</v>
      </c>
      <c r="AG749" s="160">
        <f>AC749*AE749*V749/AF749 / AI803</f>
        <v>2.4446183783837178E-4</v>
      </c>
      <c r="AH749" s="160">
        <f>AC749*AE749*V749/AF749 / AI804</f>
        <v>1.9786338427713642E-5</v>
      </c>
      <c r="AI749" s="169"/>
      <c r="AJ749" s="162"/>
      <c r="AK749" s="144"/>
    </row>
    <row r="750" spans="1:37" s="40" customFormat="1" hidden="1" x14ac:dyDescent="0.2">
      <c r="B750" s="45">
        <v>26358</v>
      </c>
      <c r="C750" s="116" t="s">
        <v>156</v>
      </c>
      <c r="D750" s="40" t="str">
        <f>_xll.BDP(C750,$D$10)</f>
        <v>NOK</v>
      </c>
      <c r="E750" s="40" t="s">
        <v>357</v>
      </c>
      <c r="F750" s="2">
        <f>_xll.BDP(C750,$F$10)</f>
        <v>36.4</v>
      </c>
      <c r="G750" s="2">
        <f>_xll.BDP(C750,$G$10)</f>
        <v>37.4</v>
      </c>
      <c r="H750" s="30">
        <f t="shared" si="349"/>
        <v>1</v>
      </c>
      <c r="I750" s="20">
        <f t="shared" si="350"/>
        <v>2.7472527472527473</v>
      </c>
      <c r="J750" s="23">
        <v>93619</v>
      </c>
      <c r="K750" s="45" t="str">
        <f>CONCATENATE(D804,D750, " Curncy")</f>
        <v>EURNOK Curncy</v>
      </c>
      <c r="L750" s="40">
        <f>IF(D750 = D804,1,_xll.BDP(K750,$L$10))</f>
        <v>1</v>
      </c>
      <c r="M750" s="4">
        <f>IF(D750 = D804,1,_xll.BDP(K750,$M$10)*L750)</f>
        <v>9.5741999999999994</v>
      </c>
      <c r="N750" s="264">
        <f t="shared" si="351"/>
        <v>9778.2582356750445</v>
      </c>
      <c r="O750" s="50">
        <f>N750 / AA803</f>
        <v>7.2230966481168278E-4</v>
      </c>
      <c r="P750" s="273">
        <f>N750 / AA804</f>
        <v>5.8110935841875183E-5</v>
      </c>
      <c r="Q750" s="7">
        <f t="shared" si="352"/>
        <v>365706.85801424668</v>
      </c>
      <c r="R750" s="10">
        <f>Q750 / AA803*100</f>
        <v>2.7014381463956938</v>
      </c>
      <c r="S750" s="10">
        <f>Q750 / AA804*100</f>
        <v>0.21733490004861322</v>
      </c>
      <c r="T750" s="286">
        <f t="shared" si="353"/>
        <v>0</v>
      </c>
      <c r="U750" s="125">
        <f t="shared" si="354"/>
        <v>2.7014381463956938</v>
      </c>
      <c r="V750" s="30">
        <f t="shared" si="355"/>
        <v>1</v>
      </c>
      <c r="W750" s="40">
        <v>0</v>
      </c>
      <c r="X750" s="40">
        <v>1</v>
      </c>
      <c r="Y750" s="118">
        <f t="shared" si="356"/>
        <v>0</v>
      </c>
      <c r="Z750" s="40">
        <f t="shared" si="357"/>
        <v>7.2230966481168278E-4</v>
      </c>
      <c r="AA750" s="3"/>
      <c r="AB750" s="2">
        <f>_xll.BDH(C750,$AB$10,$D$1,$D$1)</f>
        <v>35</v>
      </c>
      <c r="AC750" s="17">
        <f t="shared" si="358"/>
        <v>1.3999999999999986</v>
      </c>
      <c r="AD750" s="143">
        <f t="shared" si="359"/>
        <v>3.999999999999996</v>
      </c>
      <c r="AE750" s="121">
        <v>93619</v>
      </c>
      <c r="AF750" s="19">
        <f>IF(D750 = D804,1,_xll.BDP(K750,$AF$10)*L750)</f>
        <v>9.5251000000000001</v>
      </c>
      <c r="AG750" s="160">
        <f>AC750*AE750*V750/AF750 / AI803</f>
        <v>1.0124676089496992E-3</v>
      </c>
      <c r="AH750" s="160">
        <f>AC750*AE750*V750/AF750 / AI804</f>
        <v>8.1947460327209856E-5</v>
      </c>
      <c r="AI750" s="169"/>
      <c r="AJ750" s="162"/>
      <c r="AK750" s="144"/>
    </row>
    <row r="751" spans="1:37" s="40" customFormat="1" hidden="1" x14ac:dyDescent="0.2">
      <c r="B751" s="45">
        <v>24100</v>
      </c>
      <c r="C751" s="116" t="s">
        <v>533</v>
      </c>
      <c r="D751" s="40" t="str">
        <f>_xll.BDP(C751,$D$10)</f>
        <v>USD</v>
      </c>
      <c r="E751" s="40" t="s">
        <v>534</v>
      </c>
      <c r="F751" s="2">
        <f>_xll.BDP(C751,$F$10)</f>
        <v>243.57</v>
      </c>
      <c r="G751" s="2">
        <f>_xll.BDP(C751,$G$10)</f>
        <v>242.95</v>
      </c>
      <c r="H751" s="30">
        <f t="shared" si="349"/>
        <v>-0.62000000000000455</v>
      </c>
      <c r="I751" s="20">
        <f t="shared" si="350"/>
        <v>-0.25454694748942996</v>
      </c>
      <c r="J751" s="23">
        <v>-1356</v>
      </c>
      <c r="K751" s="45" t="str">
        <f>CONCATENATE(D804,D751, " Curncy")</f>
        <v>EURUSD Curncy</v>
      </c>
      <c r="L751" s="40">
        <f>IF(D751 = D804,1,_xll.BDP(K751,$L$10))</f>
        <v>1</v>
      </c>
      <c r="M751" s="4">
        <f>IF(D751 = D804,1,_xll.BDP(K751,$M$10)*L751)</f>
        <v>1.236</v>
      </c>
      <c r="N751" s="264">
        <f t="shared" si="351"/>
        <v>680.19417475728653</v>
      </c>
      <c r="O751" s="50">
        <f>N751 / AA803</f>
        <v>5.0245229215085976E-5</v>
      </c>
      <c r="P751" s="273">
        <f>N751 / AA804</f>
        <v>4.0423068297714246E-6</v>
      </c>
      <c r="Q751" s="7">
        <f t="shared" si="352"/>
        <v>-266537.37864077673</v>
      </c>
      <c r="R751" s="10">
        <f>Q751 / AA803*100</f>
        <v>-1.9688836190008145</v>
      </c>
      <c r="S751" s="10">
        <f>Q751 / AA804*100</f>
        <v>-0.15839974907950977</v>
      </c>
      <c r="T751" s="286">
        <f t="shared" si="353"/>
        <v>-1.9688836190008145</v>
      </c>
      <c r="U751" s="125">
        <f t="shared" si="354"/>
        <v>0</v>
      </c>
      <c r="V751" s="30">
        <f t="shared" si="355"/>
        <v>1</v>
      </c>
      <c r="W751" s="40">
        <v>0</v>
      </c>
      <c r="X751" s="40">
        <v>1</v>
      </c>
      <c r="Y751" s="118">
        <f t="shared" si="356"/>
        <v>5.0245229215085976E-5</v>
      </c>
      <c r="Z751" s="40">
        <f t="shared" si="357"/>
        <v>0</v>
      </c>
      <c r="AA751" s="3"/>
      <c r="AB751" s="2">
        <f>_xll.BDH(C751,$AB$10,$D$1,$D$1)</f>
        <v>246.95</v>
      </c>
      <c r="AC751" s="17">
        <f t="shared" si="358"/>
        <v>-3.3799999999999955</v>
      </c>
      <c r="AD751" s="143">
        <f t="shared" si="359"/>
        <v>-1.3686981170277366</v>
      </c>
      <c r="AE751" s="121">
        <v>-1356</v>
      </c>
      <c r="AF751" s="19">
        <f>IF(D751 = D804,1,_xll.BDP(K751,$AF$10)*L751)</f>
        <v>1.2302999999999999</v>
      </c>
      <c r="AG751" s="160">
        <f>AC751*AE751*V751/AF751 / AI803</f>
        <v>2.7410945376680709E-4</v>
      </c>
      <c r="AH751" s="160">
        <f>AC751*AE751*V751/AF751 / AI804</f>
        <v>2.2185967619418983E-5</v>
      </c>
      <c r="AI751" s="169"/>
      <c r="AJ751" s="162"/>
      <c r="AK751" s="144"/>
    </row>
    <row r="752" spans="1:37" s="40" customFormat="1" hidden="1" x14ac:dyDescent="0.2">
      <c r="B752" s="45">
        <v>20173</v>
      </c>
      <c r="C752" s="116" t="s">
        <v>69</v>
      </c>
      <c r="D752" s="40" t="str">
        <f>_xll.BDP(C752,$D$10)</f>
        <v>USD</v>
      </c>
      <c r="E752" s="40" t="s">
        <v>356</v>
      </c>
      <c r="F752" s="2">
        <f>_xll.BDP(C752,$F$10)</f>
        <v>42.14</v>
      </c>
      <c r="G752" s="2">
        <f>_xll.BDP(C752,$G$10)</f>
        <v>41.558700000000002</v>
      </c>
      <c r="H752" s="30">
        <f t="shared" si="349"/>
        <v>-0.58129999999999882</v>
      </c>
      <c r="I752" s="20">
        <f t="shared" si="350"/>
        <v>-1.379449454200282</v>
      </c>
      <c r="J752" s="23">
        <v>-8390</v>
      </c>
      <c r="K752" s="45" t="str">
        <f>CONCATENATE(D804,D752, " Curncy")</f>
        <v>EURUSD Curncy</v>
      </c>
      <c r="L752" s="40">
        <f>IF(D752 = D804,1,_xll.BDP(K752,$L$10))</f>
        <v>1</v>
      </c>
      <c r="M752" s="4">
        <f>IF(D752 = D804,1,_xll.BDP(K752,$M$10)*L752)</f>
        <v>1.236</v>
      </c>
      <c r="N752" s="264">
        <f t="shared" si="351"/>
        <v>3945.8794498381794</v>
      </c>
      <c r="O752" s="50">
        <f>N752 / AA803</f>
        <v>2.9147797021778713E-4</v>
      </c>
      <c r="P752" s="273">
        <f>N752 / AA804</f>
        <v>2.3449855999174326E-5</v>
      </c>
      <c r="Q752" s="7">
        <f t="shared" si="352"/>
        <v>-282101.53155339806</v>
      </c>
      <c r="R752" s="10">
        <f>Q752 / AA803*100</f>
        <v>-2.0838543817116766</v>
      </c>
      <c r="S752" s="10">
        <f>Q752 / AA804*100</f>
        <v>-0.16764932573763772</v>
      </c>
      <c r="T752" s="286">
        <f t="shared" si="353"/>
        <v>-2.0838543817116766</v>
      </c>
      <c r="U752" s="125">
        <f t="shared" si="354"/>
        <v>0</v>
      </c>
      <c r="V752" s="30">
        <f t="shared" si="355"/>
        <v>1</v>
      </c>
      <c r="W752" s="40">
        <v>0</v>
      </c>
      <c r="X752" s="40">
        <v>1</v>
      </c>
      <c r="Y752" s="118">
        <f t="shared" si="356"/>
        <v>2.9147797021778713E-4</v>
      </c>
      <c r="Z752" s="40">
        <f t="shared" si="357"/>
        <v>0</v>
      </c>
      <c r="AA752" s="3"/>
      <c r="AB752" s="2">
        <f>_xll.BDH(C752,$AB$10,$D$1,$D$1)</f>
        <v>44.63</v>
      </c>
      <c r="AC752" s="17">
        <f t="shared" si="358"/>
        <v>-2.490000000000002</v>
      </c>
      <c r="AD752" s="143">
        <f t="shared" si="359"/>
        <v>-5.5792068115617344</v>
      </c>
      <c r="AE752" s="121">
        <v>-8390</v>
      </c>
      <c r="AF752" s="19">
        <f>IF(D752 = D804,1,_xll.BDP(K752,$AF$10)*L752)</f>
        <v>1.2302999999999999</v>
      </c>
      <c r="AG752" s="160">
        <f>AC752*AE752*V752/AF752 / AI803</f>
        <v>1.2494213771769905E-3</v>
      </c>
      <c r="AH752" s="160">
        <f>AC752*AE752*V752/AF752 / AI804</f>
        <v>1.0112610796941164E-4</v>
      </c>
      <c r="AI752" s="169"/>
      <c r="AJ752" s="162"/>
      <c r="AK752" s="144"/>
    </row>
    <row r="753" spans="2:37" s="40" customFormat="1" hidden="1" x14ac:dyDescent="0.2">
      <c r="B753" s="45">
        <v>24308</v>
      </c>
      <c r="C753" s="116" t="s">
        <v>68</v>
      </c>
      <c r="D753" s="40" t="str">
        <f>_xll.BDP(C753,$D$10)</f>
        <v>USD</v>
      </c>
      <c r="E753" s="40" t="s">
        <v>355</v>
      </c>
      <c r="F753" s="2">
        <f>_xll.BDP(C753,$F$10)</f>
        <v>328.27</v>
      </c>
      <c r="G753" s="2">
        <f>_xll.BDP(C753,$G$10)</f>
        <v>328.55</v>
      </c>
      <c r="H753" s="30">
        <f t="shared" si="349"/>
        <v>0.28000000000002956</v>
      </c>
      <c r="I753" s="20">
        <f t="shared" si="350"/>
        <v>8.5295640783510401E-2</v>
      </c>
      <c r="J753" s="23">
        <v>-525</v>
      </c>
      <c r="K753" s="45" t="str">
        <f>CONCATENATE(D804,D753, " Curncy")</f>
        <v>EURUSD Curncy</v>
      </c>
      <c r="L753" s="40">
        <f>IF(D753 = D804,1,_xll.BDP(K753,$L$10))</f>
        <v>1</v>
      </c>
      <c r="M753" s="4">
        <f>IF(D753 = D804,1,_xll.BDP(K753,$M$10)*L753)</f>
        <v>1.236</v>
      </c>
      <c r="N753" s="264">
        <f t="shared" si="351"/>
        <v>-118.93203883496402</v>
      </c>
      <c r="O753" s="50">
        <f>N753 / AA803</f>
        <v>-8.7853847828270589E-6</v>
      </c>
      <c r="P753" s="273">
        <f>N753 / AA804</f>
        <v>-7.0679786846566975E-7</v>
      </c>
      <c r="Q753" s="7">
        <f t="shared" si="352"/>
        <v>-139554.00485436892</v>
      </c>
      <c r="R753" s="10">
        <f>Q753 / AA803*100</f>
        <v>-1.0308707751419732</v>
      </c>
      <c r="S753" s="10">
        <f>Q753 / AA804*100</f>
        <v>-8.2935157030132586E-2</v>
      </c>
      <c r="T753" s="286">
        <f t="shared" si="353"/>
        <v>-1.0308707751419732</v>
      </c>
      <c r="U753" s="125">
        <f t="shared" si="354"/>
        <v>0</v>
      </c>
      <c r="V753" s="30">
        <f t="shared" si="355"/>
        <v>1</v>
      </c>
      <c r="W753" s="40">
        <v>0</v>
      </c>
      <c r="X753" s="40">
        <v>1</v>
      </c>
      <c r="Y753" s="118">
        <f t="shared" si="356"/>
        <v>0</v>
      </c>
      <c r="Z753" s="40">
        <f t="shared" si="357"/>
        <v>0</v>
      </c>
      <c r="AA753" s="3"/>
      <c r="AB753" s="2">
        <f>_xll.BDH(C753,$AB$10,$D$1,$D$1)</f>
        <v>331.77</v>
      </c>
      <c r="AC753" s="17">
        <f t="shared" si="358"/>
        <v>-3.5</v>
      </c>
      <c r="AD753" s="143">
        <f t="shared" si="359"/>
        <v>-1.0549477047352083</v>
      </c>
      <c r="AE753" s="121">
        <v>-525</v>
      </c>
      <c r="AF753" s="19">
        <f>IF(D753 = D804,1,_xll.BDP(K753,$AF$10)*L753)</f>
        <v>1.2302999999999999</v>
      </c>
      <c r="AG753" s="160">
        <f>AC753*AE753*V753/AF753 / AI803</f>
        <v>1.0989425068870084E-4</v>
      </c>
      <c r="AH753" s="160">
        <f>AC753*AE753*V753/AF753 / AI804</f>
        <v>8.8946596107334581E-6</v>
      </c>
      <c r="AI753" s="169"/>
      <c r="AJ753" s="162"/>
      <c r="AK753" s="144"/>
    </row>
    <row r="754" spans="2:37" s="40" customFormat="1" hidden="1" x14ac:dyDescent="0.2">
      <c r="B754" s="45">
        <v>26826</v>
      </c>
      <c r="C754" s="116" t="s">
        <v>120</v>
      </c>
      <c r="D754" s="40" t="str">
        <f>_xll.BDP(C754,$D$10)</f>
        <v>GBp</v>
      </c>
      <c r="E754" s="40" t="s">
        <v>521</v>
      </c>
      <c r="F754" s="2">
        <f>_xll.BDP(C754,$F$10)</f>
        <v>841</v>
      </c>
      <c r="G754" s="2">
        <f>_xll.BDP(C754,$G$10)</f>
        <v>838</v>
      </c>
      <c r="H754" s="30">
        <f t="shared" si="349"/>
        <v>-3</v>
      </c>
      <c r="I754" s="20">
        <f t="shared" si="350"/>
        <v>-0.356718192627824</v>
      </c>
      <c r="J754" s="23">
        <v>55100</v>
      </c>
      <c r="K754" s="45" t="str">
        <f>CONCATENATE(D804,D754, " Curncy")</f>
        <v>EURGBp Curncy</v>
      </c>
      <c r="L754" s="40">
        <f>IF(D754 = D804,1,_xll.BDP(K754,$L$10))</f>
        <v>1</v>
      </c>
      <c r="M754" s="4">
        <f>IF(D754 = D804,1,_xll.BDP(K754,$M$10)*L754)</f>
        <v>0.87409999999999999</v>
      </c>
      <c r="N754" s="264">
        <f t="shared" si="351"/>
        <v>-1891.0879762040956</v>
      </c>
      <c r="O754" s="50">
        <f>N754 / AA803</f>
        <v>-1.3969268240818607E-4</v>
      </c>
      <c r="P754" s="273">
        <f>N754 / AA804</f>
        <v>-1.1238493544341468E-5</v>
      </c>
      <c r="Q754" s="7">
        <f t="shared" si="352"/>
        <v>528243.90801967739</v>
      </c>
      <c r="R754" s="10">
        <f>Q754 / AA803*100</f>
        <v>3.9020822619353308</v>
      </c>
      <c r="S754" s="10">
        <f>Q754 / AA804*100</f>
        <v>0.31392858633860499</v>
      </c>
      <c r="T754" s="286">
        <f t="shared" si="353"/>
        <v>0</v>
      </c>
      <c r="U754" s="125">
        <f t="shared" si="354"/>
        <v>3.9020822619353308</v>
      </c>
      <c r="V754" s="30">
        <f t="shared" si="355"/>
        <v>0.01</v>
      </c>
      <c r="W754" s="40">
        <v>0</v>
      </c>
      <c r="X754" s="40">
        <v>1</v>
      </c>
      <c r="Y754" s="118">
        <f t="shared" si="356"/>
        <v>0</v>
      </c>
      <c r="Z754" s="40">
        <f t="shared" si="357"/>
        <v>0</v>
      </c>
      <c r="AA754" s="3"/>
      <c r="AB754" s="2">
        <f>_xll.BDH(C754,$AB$10,$D$1,$D$1)</f>
        <v>806.5</v>
      </c>
      <c r="AC754" s="17">
        <f t="shared" si="358"/>
        <v>34.5</v>
      </c>
      <c r="AD754" s="143">
        <f t="shared" si="359"/>
        <v>4.2777433353998759</v>
      </c>
      <c r="AE754" s="121">
        <v>55100</v>
      </c>
      <c r="AF754" s="19">
        <f>IF(D754 = D804,1,_xll.BDP(K754,$AF$10)*L754)</f>
        <v>0.87226000000000004</v>
      </c>
      <c r="AG754" s="160">
        <f>AC754*AE754*V754/AF754 / AI803</f>
        <v>1.6035532458207485E-3</v>
      </c>
      <c r="AH754" s="160">
        <f>AC754*AE754*V754/AF754 / AI804</f>
        <v>1.2978895801988354E-4</v>
      </c>
      <c r="AI754" s="169"/>
      <c r="AJ754" s="162"/>
      <c r="AK754" s="144"/>
    </row>
    <row r="755" spans="2:37" s="40" customFormat="1" hidden="1" x14ac:dyDescent="0.2">
      <c r="B755" s="45">
        <v>3917</v>
      </c>
      <c r="C755" s="116" t="s">
        <v>213</v>
      </c>
      <c r="D755" s="40" t="str">
        <f>_xll.BDP(C755,$D$10)</f>
        <v>EUR</v>
      </c>
      <c r="E755" s="40" t="s">
        <v>354</v>
      </c>
      <c r="F755" s="2">
        <f>_xll.BDP(C755,$F$10)</f>
        <v>11.46</v>
      </c>
      <c r="G755" s="2">
        <f>_xll.BDP(C755,$G$10)</f>
        <v>11.42</v>
      </c>
      <c r="H755" s="30">
        <f t="shared" si="349"/>
        <v>-4.0000000000000924E-2</v>
      </c>
      <c r="I755" s="20">
        <f t="shared" si="350"/>
        <v>-0.34904013961606389</v>
      </c>
      <c r="J755" s="23">
        <v>41441</v>
      </c>
      <c r="K755" s="45" t="str">
        <f>CONCATENATE(D804,D755, " Curncy")</f>
        <v>EUREUR Curncy</v>
      </c>
      <c r="L755" s="40">
        <f>IF(D755 = D804,1,_xll.BDP(K755,$L$10))</f>
        <v>1</v>
      </c>
      <c r="M755" s="4">
        <f>IF(D755 = D804,1,_xll.BDP(K755,$M$10)*L755)</f>
        <v>1</v>
      </c>
      <c r="N755" s="264">
        <f t="shared" si="351"/>
        <v>-1657.6400000000383</v>
      </c>
      <c r="O755" s="50">
        <f>N755 / AA803</f>
        <v>-1.2244812561915404E-4</v>
      </c>
      <c r="P755" s="273">
        <f>N755 / AA804</f>
        <v>-9.8511421326027448E-6</v>
      </c>
      <c r="Q755" s="7">
        <f t="shared" si="352"/>
        <v>473256.22</v>
      </c>
      <c r="R755" s="10">
        <f>Q755 / AA803*100</f>
        <v>3.4958939864267671</v>
      </c>
      <c r="S755" s="10">
        <f>Q755 / AA804*100</f>
        <v>0.28125010788580185</v>
      </c>
      <c r="T755" s="286">
        <f t="shared" si="353"/>
        <v>0</v>
      </c>
      <c r="U755" s="125">
        <f t="shared" si="354"/>
        <v>3.4958939864267671</v>
      </c>
      <c r="V755" s="30">
        <f t="shared" si="355"/>
        <v>1</v>
      </c>
      <c r="W755" s="40">
        <v>0</v>
      </c>
      <c r="X755" s="40">
        <v>1</v>
      </c>
      <c r="Y755" s="118">
        <f t="shared" si="356"/>
        <v>0</v>
      </c>
      <c r="Z755" s="40">
        <f t="shared" si="357"/>
        <v>0</v>
      </c>
      <c r="AA755" s="3"/>
      <c r="AB755" s="2">
        <f>_xll.BDH(C755,$AB$10,$D$1,$D$1)</f>
        <v>10.8</v>
      </c>
      <c r="AC755" s="17">
        <f t="shared" si="358"/>
        <v>0.66000000000000014</v>
      </c>
      <c r="AD755" s="143">
        <f t="shared" si="359"/>
        <v>6.1111111111111125</v>
      </c>
      <c r="AE755" s="121">
        <v>41441</v>
      </c>
      <c r="AF755" s="19">
        <f>IF(D755 = D804,1,_xll.BDP(K755,$AF$10)*L755)</f>
        <v>1</v>
      </c>
      <c r="AG755" s="160">
        <f>AC755*AE755*V755/AF755 / AI803</f>
        <v>2.0124857347975844E-3</v>
      </c>
      <c r="AH755" s="160">
        <f>AC755*AE755*V755/AF755 / AI804</f>
        <v>1.6288728000146243E-4</v>
      </c>
      <c r="AI755" s="169"/>
      <c r="AJ755" s="162"/>
      <c r="AK755" s="144"/>
    </row>
    <row r="756" spans="2:37" s="40" customFormat="1" hidden="1" x14ac:dyDescent="0.2">
      <c r="B756" s="45">
        <v>23985</v>
      </c>
      <c r="C756" s="116" t="s">
        <v>196</v>
      </c>
      <c r="D756" s="40" t="str">
        <f>_xll.BDP(C756,$D$10)</f>
        <v>EUR</v>
      </c>
      <c r="E756" s="40" t="s">
        <v>353</v>
      </c>
      <c r="F756" s="2">
        <f>_xll.BDP(C756,$F$10)</f>
        <v>16.18</v>
      </c>
      <c r="G756" s="2">
        <f>_xll.BDP(C756,$G$10)</f>
        <v>16.38</v>
      </c>
      <c r="H756" s="30">
        <f t="shared" si="349"/>
        <v>0.19999999999999929</v>
      </c>
      <c r="I756" s="20">
        <f t="shared" si="350"/>
        <v>1.2360939431396742</v>
      </c>
      <c r="J756" s="23">
        <v>-11822</v>
      </c>
      <c r="K756" s="45" t="str">
        <f>CONCATENATE(D804,D756, " Curncy")</f>
        <v>EUREUR Curncy</v>
      </c>
      <c r="L756" s="40">
        <f>IF(D756 = D804,1,_xll.BDP(K756,$L$10))</f>
        <v>1</v>
      </c>
      <c r="M756" s="4">
        <f>IF(D756 = D804,1,_xll.BDP(K756,$M$10)*L756)</f>
        <v>1</v>
      </c>
      <c r="N756" s="264">
        <f t="shared" si="351"/>
        <v>-2364.3999999999915</v>
      </c>
      <c r="O756" s="50">
        <f>N756 / AA803</f>
        <v>-1.746557444402404E-4</v>
      </c>
      <c r="P756" s="273">
        <f>N756 / AA804</f>
        <v>-1.4051326258008558E-5</v>
      </c>
      <c r="Q756" s="7">
        <f t="shared" si="352"/>
        <v>-193644.36</v>
      </c>
      <c r="R756" s="10">
        <f>Q756 / AA803*100</f>
        <v>-1.430430546965574</v>
      </c>
      <c r="S756" s="10">
        <f>Q756 / AA804*100</f>
        <v>-0.1150803620530905</v>
      </c>
      <c r="T756" s="286">
        <f t="shared" si="353"/>
        <v>-1.430430546965574</v>
      </c>
      <c r="U756" s="125">
        <f t="shared" si="354"/>
        <v>0</v>
      </c>
      <c r="V756" s="30">
        <f t="shared" si="355"/>
        <v>1</v>
      </c>
      <c r="W756" s="40">
        <v>0</v>
      </c>
      <c r="X756" s="40">
        <v>1</v>
      </c>
      <c r="Y756" s="118">
        <f t="shared" si="356"/>
        <v>0</v>
      </c>
      <c r="Z756" s="40">
        <f t="shared" si="357"/>
        <v>0</v>
      </c>
      <c r="AA756" s="3"/>
      <c r="AB756" s="2">
        <f>_xll.BDH(C756,$AB$10,$D$1,$D$1)</f>
        <v>15.59</v>
      </c>
      <c r="AC756" s="17">
        <f t="shared" si="358"/>
        <v>0.58999999999999986</v>
      </c>
      <c r="AD756" s="143">
        <f t="shared" si="359"/>
        <v>3.7844772289929431</v>
      </c>
      <c r="AE756" s="121">
        <v>-11822</v>
      </c>
      <c r="AF756" s="19">
        <f>IF(D756 = D804,1,_xll.BDP(K756,$AF$10)*L756)</f>
        <v>1</v>
      </c>
      <c r="AG756" s="160">
        <f>AC756*AE756*V756/AF756 / AI803</f>
        <v>-5.1321768701097692E-4</v>
      </c>
      <c r="AH756" s="160">
        <f>AC756*AE756*V756/AF756 / AI804</f>
        <v>-4.1538994110816914E-5</v>
      </c>
      <c r="AI756" s="169"/>
      <c r="AJ756" s="162"/>
      <c r="AK756" s="144"/>
    </row>
    <row r="757" spans="2:37" s="40" customFormat="1" hidden="1" x14ac:dyDescent="0.2">
      <c r="B757" s="45">
        <v>565</v>
      </c>
      <c r="C757" s="116" t="s">
        <v>155</v>
      </c>
      <c r="D757" s="40" t="str">
        <f>_xll.BDP(C757,$D$10)</f>
        <v>NOK</v>
      </c>
      <c r="E757" s="40" t="s">
        <v>352</v>
      </c>
      <c r="F757" s="2">
        <f>_xll.BDP(C757,$F$10)</f>
        <v>34.340000000000003</v>
      </c>
      <c r="G757" s="2">
        <f>_xll.BDP(C757,$G$10)</f>
        <v>35.24</v>
      </c>
      <c r="H757" s="30">
        <f t="shared" si="349"/>
        <v>0.89999999999999858</v>
      </c>
      <c r="I757" s="20">
        <f t="shared" si="350"/>
        <v>2.620850320326146</v>
      </c>
      <c r="J757" s="23">
        <v>106962</v>
      </c>
      <c r="K757" s="45" t="str">
        <f>CONCATENATE(D804,D757, " Curncy")</f>
        <v>EURNOK Curncy</v>
      </c>
      <c r="L757" s="40">
        <f>IF(D757 = D804,1,_xll.BDP(K757,$L$10))</f>
        <v>1</v>
      </c>
      <c r="M757" s="4">
        <f>IF(D757 = D804,1,_xll.BDP(K757,$M$10)*L757)</f>
        <v>9.5741999999999994</v>
      </c>
      <c r="N757" s="264">
        <f t="shared" si="351"/>
        <v>10054.709531866876</v>
      </c>
      <c r="O757" s="50">
        <f>N757 / AA803</f>
        <v>7.4273083167763349E-4</v>
      </c>
      <c r="P757" s="273">
        <f>N757 / AA804</f>
        <v>5.9753850474441925E-5</v>
      </c>
      <c r="Q757" s="7">
        <f t="shared" si="352"/>
        <v>393697.73766998813</v>
      </c>
      <c r="R757" s="10">
        <f>Q757 / AA803*100</f>
        <v>2.908203834257761</v>
      </c>
      <c r="S757" s="10">
        <f>Q757 / AA804*100</f>
        <v>0.23396952119103745</v>
      </c>
      <c r="T757" s="286">
        <f t="shared" si="353"/>
        <v>0</v>
      </c>
      <c r="U757" s="125">
        <f t="shared" si="354"/>
        <v>2.908203834257761</v>
      </c>
      <c r="V757" s="30">
        <f t="shared" si="355"/>
        <v>1</v>
      </c>
      <c r="W757" s="40">
        <v>0</v>
      </c>
      <c r="X757" s="40">
        <v>1</v>
      </c>
      <c r="Y757" s="118">
        <f t="shared" si="356"/>
        <v>0</v>
      </c>
      <c r="Z757" s="40">
        <f t="shared" si="357"/>
        <v>7.4273083167763349E-4</v>
      </c>
      <c r="AA757" s="3"/>
      <c r="AB757" s="2">
        <f>_xll.BDH(C757,$AB$10,$D$1,$D$1)</f>
        <v>33.72</v>
      </c>
      <c r="AC757" s="17">
        <f t="shared" si="358"/>
        <v>0.62000000000000455</v>
      </c>
      <c r="AD757" s="143">
        <f t="shared" si="359"/>
        <v>1.8386714116251617</v>
      </c>
      <c r="AE757" s="121">
        <v>106962</v>
      </c>
      <c r="AF757" s="19">
        <f>IF(D757 = D804,1,_xll.BDP(K757,$AF$10)*L757)</f>
        <v>9.5251000000000001</v>
      </c>
      <c r="AG757" s="160">
        <f>AC757*AE757*V757/AF757 / AI803</f>
        <v>5.1228343026260505E-4</v>
      </c>
      <c r="AH757" s="160">
        <f>AC757*AE757*V757/AF757 / AI804</f>
        <v>4.1463376908700145E-5</v>
      </c>
      <c r="AI757" s="169"/>
      <c r="AJ757" s="162"/>
      <c r="AK757" s="144"/>
    </row>
    <row r="758" spans="2:37" s="40" customFormat="1" hidden="1" x14ac:dyDescent="0.2">
      <c r="B758" s="45">
        <v>25367</v>
      </c>
      <c r="C758" s="116" t="s">
        <v>64</v>
      </c>
      <c r="D758" s="40" t="str">
        <f>_xll.BDP(C758,$D$10)</f>
        <v>USD</v>
      </c>
      <c r="E758" s="40" t="s">
        <v>351</v>
      </c>
      <c r="F758" s="2">
        <f>_xll.BDP(C758,$F$10)</f>
        <v>21.12</v>
      </c>
      <c r="G758" s="2">
        <f>_xll.BDP(C758,$G$10)</f>
        <v>21.34</v>
      </c>
      <c r="H758" s="30">
        <f t="shared" si="349"/>
        <v>0.21999999999999886</v>
      </c>
      <c r="I758" s="20">
        <f t="shared" si="350"/>
        <v>1.0416666666666612</v>
      </c>
      <c r="J758" s="23">
        <v>-14650</v>
      </c>
      <c r="K758" s="45" t="str">
        <f>CONCATENATE(D804,D758, " Curncy")</f>
        <v>EURUSD Curncy</v>
      </c>
      <c r="L758" s="40">
        <f>IF(D758 = D804,1,_xll.BDP(K758,$L$10))</f>
        <v>1</v>
      </c>
      <c r="M758" s="4">
        <f>IF(D758 = D804,1,_xll.BDP(K758,$M$10)*L758)</f>
        <v>1.236</v>
      </c>
      <c r="N758" s="264">
        <f t="shared" si="351"/>
        <v>-2607.6051779935137</v>
      </c>
      <c r="O758" s="50">
        <f>N758 / AA803</f>
        <v>-1.9262105547652019E-4</v>
      </c>
      <c r="P758" s="273">
        <f>N758 / AA804</f>
        <v>-1.5496663469827216E-5</v>
      </c>
      <c r="Q758" s="7">
        <f t="shared" si="352"/>
        <v>-252937.70226537218</v>
      </c>
      <c r="R758" s="10">
        <f>Q758 / AA803*100</f>
        <v>-1.8684242381222558</v>
      </c>
      <c r="S758" s="10">
        <f>Q758 / AA804*100</f>
        <v>-0.15031763565732481</v>
      </c>
      <c r="T758" s="286">
        <f t="shared" si="353"/>
        <v>-1.8684242381222558</v>
      </c>
      <c r="U758" s="125">
        <f t="shared" si="354"/>
        <v>0</v>
      </c>
      <c r="V758" s="30">
        <f t="shared" si="355"/>
        <v>1</v>
      </c>
      <c r="W758" s="40">
        <v>0</v>
      </c>
      <c r="X758" s="40">
        <v>1</v>
      </c>
      <c r="Y758" s="118">
        <f t="shared" si="356"/>
        <v>0</v>
      </c>
      <c r="Z758" s="40">
        <f t="shared" si="357"/>
        <v>0</v>
      </c>
      <c r="AA758" s="3"/>
      <c r="AB758" s="2">
        <f>_xll.BDH(C758,$AB$10,$D$1,$D$1)</f>
        <v>21.11</v>
      </c>
      <c r="AC758" s="17">
        <f t="shared" si="358"/>
        <v>1.0000000000001563E-2</v>
      </c>
      <c r="AD758" s="143">
        <f t="shared" si="359"/>
        <v>4.7370914258652599E-2</v>
      </c>
      <c r="AE758" s="121">
        <v>-14650</v>
      </c>
      <c r="AF758" s="19">
        <f>IF(D758 = D804,1,_xll.BDP(K758,$AF$10)*L758)</f>
        <v>1.2302999999999999</v>
      </c>
      <c r="AG758" s="160">
        <f>AC758*AE758*V758/AF758 / AI803</f>
        <v>-8.7616368576311245E-6</v>
      </c>
      <c r="AH758" s="160">
        <f>AC758*AE758*V758/AF758 / AI804</f>
        <v>-7.0915245331845191E-7</v>
      </c>
      <c r="AI758" s="169"/>
      <c r="AJ758" s="162"/>
      <c r="AK758" s="144"/>
    </row>
    <row r="759" spans="2:37" s="40" customFormat="1" hidden="1" x14ac:dyDescent="0.2">
      <c r="B759" s="45">
        <v>26745</v>
      </c>
      <c r="C759" s="116" t="s">
        <v>60</v>
      </c>
      <c r="D759" s="40" t="str">
        <f>_xll.BDP(C759,$D$10)</f>
        <v>USD</v>
      </c>
      <c r="E759" s="40" t="s">
        <v>350</v>
      </c>
      <c r="F759" s="2">
        <f>_xll.BDP(C759,$F$10)</f>
        <v>20.22</v>
      </c>
      <c r="G759" s="2">
        <f>_xll.BDP(C759,$G$10)</f>
        <v>20.149999999999999</v>
      </c>
      <c r="H759" s="30">
        <f t="shared" si="349"/>
        <v>-7.0000000000000284E-2</v>
      </c>
      <c r="I759" s="20">
        <f t="shared" si="350"/>
        <v>-0.34619188921859689</v>
      </c>
      <c r="J759" s="23">
        <v>-8100</v>
      </c>
      <c r="K759" s="45" t="str">
        <f>CONCATENATE(D804,D759, " Curncy")</f>
        <v>EURUSD Curncy</v>
      </c>
      <c r="L759" s="40">
        <f>IF(D759 = D804,1,_xll.BDP(K759,$L$10))</f>
        <v>1</v>
      </c>
      <c r="M759" s="4">
        <f>IF(D759 = D804,1,_xll.BDP(K759,$M$10)*L759)</f>
        <v>1.236</v>
      </c>
      <c r="N759" s="264">
        <f t="shared" si="351"/>
        <v>458.73786407767176</v>
      </c>
      <c r="O759" s="50">
        <f>N759 / AA803</f>
        <v>3.3886484162329498E-5</v>
      </c>
      <c r="P759" s="273">
        <f>N759 / AA804</f>
        <v>2.7262203497958779E-6</v>
      </c>
      <c r="Q759" s="7">
        <f t="shared" si="352"/>
        <v>-132050.9708737864</v>
      </c>
      <c r="R759" s="10">
        <f>Q759 / AA803*100</f>
        <v>-0.97544665124419516</v>
      </c>
      <c r="S759" s="10">
        <f>Q759 / AA804*100</f>
        <v>-7.8476200069123869E-2</v>
      </c>
      <c r="T759" s="286">
        <f t="shared" si="353"/>
        <v>-0.97544665124419516</v>
      </c>
      <c r="U759" s="125">
        <f t="shared" si="354"/>
        <v>0</v>
      </c>
      <c r="V759" s="30">
        <f t="shared" si="355"/>
        <v>1</v>
      </c>
      <c r="W759" s="40">
        <v>0</v>
      </c>
      <c r="X759" s="40">
        <v>1</v>
      </c>
      <c r="Y759" s="118">
        <f t="shared" si="356"/>
        <v>3.3886484162329498E-5</v>
      </c>
      <c r="Z759" s="40">
        <f t="shared" si="357"/>
        <v>0</v>
      </c>
      <c r="AA759" s="3"/>
      <c r="AB759" s="2">
        <f>_xll.BDH(C759,$AB$10,$D$1,$D$1)</f>
        <v>20.05</v>
      </c>
      <c r="AC759" s="17">
        <f t="shared" si="358"/>
        <v>0.16999999999999815</v>
      </c>
      <c r="AD759" s="143">
        <f t="shared" si="359"/>
        <v>0.84788029925186115</v>
      </c>
      <c r="AE759" s="121">
        <v>-8100</v>
      </c>
      <c r="AF759" s="19">
        <f>IF(D759 = D804,1,_xll.BDP(K759,$AF$10)*L759)</f>
        <v>1.2302999999999999</v>
      </c>
      <c r="AG759" s="160">
        <f>AC759*AE759*V759/AF759 / AI803</f>
        <v>-8.2353405822225531E-5</v>
      </c>
      <c r="AH759" s="160">
        <f>AC759*AE759*V759/AF759 / AI804</f>
        <v>-6.6655489980842654E-6</v>
      </c>
      <c r="AI759" s="169"/>
      <c r="AJ759" s="162"/>
      <c r="AK759" s="144"/>
    </row>
    <row r="760" spans="2:37" s="40" customFormat="1" hidden="1" x14ac:dyDescent="0.2">
      <c r="B760" s="45">
        <v>3244</v>
      </c>
      <c r="C760" s="116" t="s">
        <v>144</v>
      </c>
      <c r="D760" s="40" t="str">
        <f>_xll.BDP(C760,$D$10)</f>
        <v>SEK</v>
      </c>
      <c r="E760" s="40" t="s">
        <v>349</v>
      </c>
      <c r="F760" s="2">
        <f>_xll.BDP(C760,$F$10)</f>
        <v>482.9</v>
      </c>
      <c r="G760" s="2">
        <f>_xll.BDP(C760,$G$10)</f>
        <v>480.3</v>
      </c>
      <c r="H760" s="30">
        <f t="shared" si="349"/>
        <v>-2.5999999999999659</v>
      </c>
      <c r="I760" s="20">
        <f t="shared" si="350"/>
        <v>-0.53841375025884575</v>
      </c>
      <c r="J760" s="23">
        <v>-2797</v>
      </c>
      <c r="K760" s="45" t="str">
        <f>CONCATENATE(D804,D760, " Curncy")</f>
        <v>EURSEK Curncy</v>
      </c>
      <c r="L760" s="40">
        <f>IF(D760 = D804,1,_xll.BDP(K760,$L$10))</f>
        <v>1</v>
      </c>
      <c r="M760" s="4">
        <f>IF(D760 = D804,1,_xll.BDP(K760,$M$10)*L760)</f>
        <v>10.1876</v>
      </c>
      <c r="N760" s="264">
        <f t="shared" si="351"/>
        <v>713.82857591580989</v>
      </c>
      <c r="O760" s="50">
        <f>N760 / AA803</f>
        <v>5.2729767099176487E-5</v>
      </c>
      <c r="P760" s="273">
        <f>N760 / AA804</f>
        <v>4.2421917664027707E-6</v>
      </c>
      <c r="Q760" s="7">
        <f t="shared" si="352"/>
        <v>-131866.10192783384</v>
      </c>
      <c r="R760" s="10">
        <f>Q760 / AA803*100</f>
        <v>-0.97408104375903071</v>
      </c>
      <c r="S760" s="10">
        <f>Q760 / AA804*100</f>
        <v>-7.8366334823202974E-2</v>
      </c>
      <c r="T760" s="286">
        <f t="shared" si="353"/>
        <v>-0.97408104375903071</v>
      </c>
      <c r="U760" s="125">
        <f t="shared" si="354"/>
        <v>0</v>
      </c>
      <c r="V760" s="30">
        <f t="shared" si="355"/>
        <v>1</v>
      </c>
      <c r="W760" s="40">
        <v>0</v>
      </c>
      <c r="X760" s="40">
        <v>1</v>
      </c>
      <c r="Y760" s="118">
        <f t="shared" si="356"/>
        <v>5.2729767099176487E-5</v>
      </c>
      <c r="Z760" s="40">
        <f t="shared" si="357"/>
        <v>0</v>
      </c>
      <c r="AA760" s="3"/>
      <c r="AB760" s="2">
        <f>_xll.BDH(C760,$AB$10,$D$1,$D$1)</f>
        <v>494.8</v>
      </c>
      <c r="AC760" s="17">
        <f t="shared" si="358"/>
        <v>-11.900000000000034</v>
      </c>
      <c r="AD760" s="143">
        <f t="shared" si="359"/>
        <v>-2.4050121261115671</v>
      </c>
      <c r="AE760" s="121">
        <v>-2797</v>
      </c>
      <c r="AF760" s="19">
        <f>IF(D760 = D804,1,_xll.BDP(K760,$AF$10)*L760)</f>
        <v>10.151300000000001</v>
      </c>
      <c r="AG760" s="160">
        <f>AC760*AE760*V760/AF760 / AI803</f>
        <v>2.4125505038272545E-4</v>
      </c>
      <c r="AH760" s="160">
        <f>AC760*AE760*V760/AF760 / AI804</f>
        <v>1.9526786333921742E-5</v>
      </c>
      <c r="AI760" s="169"/>
      <c r="AJ760" s="162"/>
      <c r="AK760" s="144"/>
    </row>
    <row r="761" spans="2:37" s="40" customFormat="1" hidden="1" x14ac:dyDescent="0.2">
      <c r="B761" s="45">
        <v>6110</v>
      </c>
      <c r="C761" s="116" t="s">
        <v>109</v>
      </c>
      <c r="D761" s="40" t="str">
        <f>_xll.BDP(C761,$D$10)</f>
        <v>GBp</v>
      </c>
      <c r="E761" s="40" t="s">
        <v>504</v>
      </c>
      <c r="F761" s="2">
        <f>_xll.BDP(C761,$F$10)</f>
        <v>144.75</v>
      </c>
      <c r="G761" s="2">
        <f>_xll.BDP(C761,$G$10)</f>
        <v>145.4</v>
      </c>
      <c r="H761" s="30">
        <f t="shared" si="349"/>
        <v>0.65000000000000568</v>
      </c>
      <c r="I761" s="20">
        <f t="shared" si="350"/>
        <v>0.44905008635578975</v>
      </c>
      <c r="J761" s="23">
        <v>-150158</v>
      </c>
      <c r="K761" s="45" t="str">
        <f>CONCATENATE(D804,D761, " Curncy")</f>
        <v>EURGBp Curncy</v>
      </c>
      <c r="L761" s="40">
        <f>IF(D761 = D804,1,_xll.BDP(K761,$L$10))</f>
        <v>1</v>
      </c>
      <c r="M761" s="4">
        <f>IF(D761 = D804,1,_xll.BDP(K761,$M$10)*L761)</f>
        <v>0.87409999999999999</v>
      </c>
      <c r="N761" s="264">
        <f t="shared" si="351"/>
        <v>-1116.6079395950219</v>
      </c>
      <c r="O761" s="50">
        <f>N761 / AA803</f>
        <v>-8.2482655615738552E-5</v>
      </c>
      <c r="P761" s="273">
        <f>N761 / AA804</f>
        <v>-6.6358579180901797E-6</v>
      </c>
      <c r="Q761" s="7">
        <f t="shared" si="352"/>
        <v>-249776.60679556115</v>
      </c>
      <c r="R761" s="10">
        <f>Q761 / AA803*100</f>
        <v>-1.8450735579274278</v>
      </c>
      <c r="S761" s="10">
        <f>Q761 / AA804*100</f>
        <v>-0.14843903712158518</v>
      </c>
      <c r="T761" s="286">
        <f t="shared" si="353"/>
        <v>-1.8450735579274278</v>
      </c>
      <c r="U761" s="125">
        <f t="shared" si="354"/>
        <v>0</v>
      </c>
      <c r="V761" s="30">
        <f t="shared" si="355"/>
        <v>0.01</v>
      </c>
      <c r="W761" s="40">
        <v>0</v>
      </c>
      <c r="X761" s="40">
        <v>1</v>
      </c>
      <c r="Y761" s="118">
        <f t="shared" si="356"/>
        <v>0</v>
      </c>
      <c r="Z761" s="40">
        <f t="shared" si="357"/>
        <v>0</v>
      </c>
      <c r="AA761" s="3"/>
      <c r="AB761" s="2">
        <f>_xll.BDH(C761,$AB$10,$D$1,$D$1)</f>
        <v>153.85</v>
      </c>
      <c r="AC761" s="17">
        <f t="shared" si="358"/>
        <v>-9.0999999999999943</v>
      </c>
      <c r="AD761" s="143">
        <f t="shared" si="359"/>
        <v>-5.9148521286967792</v>
      </c>
      <c r="AE761" s="121">
        <v>-150158</v>
      </c>
      <c r="AF761" s="19">
        <f>IF(D761 = D804,1,_xll.BDP(K761,$AF$10)*L761)</f>
        <v>0.87226000000000004</v>
      </c>
      <c r="AG761" s="160">
        <f>AC761*AE761*V761/AF761 / AI803</f>
        <v>1.1526635468592868E-3</v>
      </c>
      <c r="AH761" s="160">
        <f>AC761*AE761*V761/AF761 / AI804</f>
        <v>9.3294688582541306E-5</v>
      </c>
      <c r="AI761" s="169"/>
      <c r="AJ761" s="162"/>
      <c r="AK761" s="144"/>
    </row>
    <row r="762" spans="2:37" s="40" customFormat="1" hidden="1" x14ac:dyDescent="0.2">
      <c r="B762" s="45">
        <v>7044</v>
      </c>
      <c r="C762" s="116" t="s">
        <v>143</v>
      </c>
      <c r="D762" s="40" t="str">
        <f>_xll.BDP(C762,$D$10)</f>
        <v>SEK</v>
      </c>
      <c r="E762" s="40" t="s">
        <v>348</v>
      </c>
      <c r="F762" s="2">
        <f>_xll.BDP(C762,$F$10)</f>
        <v>177.8</v>
      </c>
      <c r="G762" s="2">
        <f>_xll.BDP(C762,$G$10)</f>
        <v>183.45</v>
      </c>
      <c r="H762" s="30">
        <f t="shared" si="349"/>
        <v>5.6499999999999773</v>
      </c>
      <c r="I762" s="20">
        <f t="shared" si="350"/>
        <v>3.1777277840269837</v>
      </c>
      <c r="J762" s="23">
        <v>-11639</v>
      </c>
      <c r="K762" s="45" t="str">
        <f>CONCATENATE(D804,D762, " Curncy")</f>
        <v>EURSEK Curncy</v>
      </c>
      <c r="L762" s="40">
        <f>IF(D762 = D804,1,_xll.BDP(K762,$L$10))</f>
        <v>1</v>
      </c>
      <c r="M762" s="4">
        <f>IF(D762 = D804,1,_xll.BDP(K762,$M$10)*L762)</f>
        <v>10.1876</v>
      </c>
      <c r="N762" s="264">
        <f t="shared" si="351"/>
        <v>-6454.9403196041985</v>
      </c>
      <c r="O762" s="50">
        <f>N762 / AA803</f>
        <v>-4.7681966115623356E-4</v>
      </c>
      <c r="P762" s="273">
        <f>N762 / AA804</f>
        <v>-3.8360883271330126E-5</v>
      </c>
      <c r="Q762" s="7">
        <f t="shared" si="352"/>
        <v>-209585.62860732654</v>
      </c>
      <c r="R762" s="10">
        <f>Q762 / AA803*100</f>
        <v>-1.5481870237010866</v>
      </c>
      <c r="S762" s="10">
        <f>Q762 / AA804*100</f>
        <v>-0.12455405373673523</v>
      </c>
      <c r="T762" s="286">
        <f t="shared" si="353"/>
        <v>-1.5481870237010866</v>
      </c>
      <c r="U762" s="125">
        <f t="shared" si="354"/>
        <v>0</v>
      </c>
      <c r="V762" s="30">
        <f t="shared" si="355"/>
        <v>1</v>
      </c>
      <c r="W762" s="40">
        <v>0</v>
      </c>
      <c r="X762" s="40">
        <v>1</v>
      </c>
      <c r="Y762" s="118">
        <f t="shared" si="356"/>
        <v>0</v>
      </c>
      <c r="Z762" s="40">
        <f t="shared" si="357"/>
        <v>0</v>
      </c>
      <c r="AA762" s="3"/>
      <c r="AB762" s="2">
        <f>_xll.BDH(C762,$AB$10,$D$1,$D$1)</f>
        <v>182.3</v>
      </c>
      <c r="AC762" s="17">
        <f t="shared" si="358"/>
        <v>-4.5</v>
      </c>
      <c r="AD762" s="143">
        <f t="shared" si="359"/>
        <v>-2.4684585847504112</v>
      </c>
      <c r="AE762" s="121">
        <v>-11639</v>
      </c>
      <c r="AF762" s="19">
        <f>IF(D762 = D804,1,_xll.BDP(K762,$AF$10)*L762)</f>
        <v>10.151300000000001</v>
      </c>
      <c r="AG762" s="160">
        <f>AC762*AE762*V762/AF762 / AI803</f>
        <v>3.7963405843957653E-4</v>
      </c>
      <c r="AH762" s="160">
        <f>AC762*AE762*V762/AF762 / AI804</f>
        <v>3.0726955280186603E-5</v>
      </c>
      <c r="AI762" s="169"/>
      <c r="AJ762" s="162"/>
      <c r="AK762" s="144"/>
    </row>
    <row r="763" spans="2:37" s="40" customFormat="1" hidden="1" x14ac:dyDescent="0.2">
      <c r="B763" s="45">
        <v>20886</v>
      </c>
      <c r="C763" s="116" t="s">
        <v>59</v>
      </c>
      <c r="D763" s="40" t="str">
        <f>_xll.BDP(C763,$D$10)</f>
        <v>USD</v>
      </c>
      <c r="E763" s="40" t="s">
        <v>347</v>
      </c>
      <c r="F763" s="2">
        <f>_xll.BDP(C763,$F$10)</f>
        <v>118.28</v>
      </c>
      <c r="G763" s="2">
        <f>_xll.BDP(C763,$G$10)</f>
        <v>120.26600000000001</v>
      </c>
      <c r="H763" s="30">
        <f t="shared" si="349"/>
        <v>1.9860000000000042</v>
      </c>
      <c r="I763" s="20">
        <f t="shared" si="350"/>
        <v>1.6790666215759249</v>
      </c>
      <c r="J763" s="23">
        <v>-2110</v>
      </c>
      <c r="K763" s="45" t="str">
        <f>CONCATENATE(D804,D763, " Curncy")</f>
        <v>EURUSD Curncy</v>
      </c>
      <c r="L763" s="40">
        <f>IF(D763 = D804,1,_xll.BDP(K763,$L$10))</f>
        <v>1</v>
      </c>
      <c r="M763" s="4">
        <f>IF(D763 = D804,1,_xll.BDP(K763,$M$10)*L763)</f>
        <v>1.236</v>
      </c>
      <c r="N763" s="264">
        <f t="shared" si="351"/>
        <v>-3390.3398058252501</v>
      </c>
      <c r="O763" s="50">
        <f>N763 / AA803</f>
        <v>-2.5044084025198414E-4</v>
      </c>
      <c r="P763" s="273">
        <f>N763 / AA804</f>
        <v>-2.0148355074083974E-5</v>
      </c>
      <c r="Q763" s="7">
        <f t="shared" si="352"/>
        <v>-205308.46278317153</v>
      </c>
      <c r="R763" s="10">
        <f>Q763 / AA803*100</f>
        <v>-1.5165920490304663</v>
      </c>
      <c r="S763" s="10">
        <f>Q763 / AA804*100</f>
        <v>-0.12201218888921339</v>
      </c>
      <c r="T763" s="286">
        <f t="shared" si="353"/>
        <v>-1.5165920490304663</v>
      </c>
      <c r="U763" s="125">
        <f t="shared" si="354"/>
        <v>0</v>
      </c>
      <c r="V763" s="30">
        <f t="shared" si="355"/>
        <v>1</v>
      </c>
      <c r="W763" s="40">
        <v>0</v>
      </c>
      <c r="X763" s="40">
        <v>1</v>
      </c>
      <c r="Y763" s="118">
        <f t="shared" si="356"/>
        <v>0</v>
      </c>
      <c r="Z763" s="40">
        <f t="shared" si="357"/>
        <v>0</v>
      </c>
      <c r="AA763" s="3"/>
      <c r="AB763" s="2">
        <f>_xll.BDH(C763,$AB$10,$D$1,$D$1)</f>
        <v>129.66999999999999</v>
      </c>
      <c r="AC763" s="17">
        <f t="shared" si="358"/>
        <v>-11.389999999999986</v>
      </c>
      <c r="AD763" s="143">
        <f t="shared" si="359"/>
        <v>-8.783835891108188</v>
      </c>
      <c r="AE763" s="121">
        <v>-2110</v>
      </c>
      <c r="AF763" s="19">
        <f>IF(D763 = D804,1,_xll.BDP(K763,$AF$10)*L763)</f>
        <v>1.2302999999999999</v>
      </c>
      <c r="AG763" s="160">
        <f>AC763*AE763*V763/AF763 / AI803</f>
        <v>1.4373211087763131E-3</v>
      </c>
      <c r="AH763" s="160">
        <f>AC763*AE763*V763/AF763 / AI804</f>
        <v>1.1633440269866443E-4</v>
      </c>
      <c r="AI763" s="169"/>
      <c r="AJ763" s="162"/>
      <c r="AK763" s="144"/>
    </row>
    <row r="764" spans="2:37" s="40" customFormat="1" hidden="1" x14ac:dyDescent="0.2">
      <c r="B764" s="45">
        <v>1933</v>
      </c>
      <c r="C764" s="116" t="s">
        <v>194</v>
      </c>
      <c r="D764" s="40" t="str">
        <f>_xll.BDP(C764,$D$10)</f>
        <v>EUR</v>
      </c>
      <c r="E764" s="40" t="s">
        <v>346</v>
      </c>
      <c r="F764" s="2">
        <f>_xll.BDP(C764,$F$10)</f>
        <v>23.53</v>
      </c>
      <c r="G764" s="2">
        <f>_xll.BDP(C764,$G$10)</f>
        <v>23.07</v>
      </c>
      <c r="H764" s="30">
        <f t="shared" si="349"/>
        <v>-0.46000000000000085</v>
      </c>
      <c r="I764" s="20">
        <f t="shared" si="350"/>
        <v>-1.9549511262218477</v>
      </c>
      <c r="J764" s="23">
        <v>-8844</v>
      </c>
      <c r="K764" s="45" t="str">
        <f>CONCATENATE(D804,D764, " Curncy")</f>
        <v>EUREUR Curncy</v>
      </c>
      <c r="L764" s="40">
        <f>IF(D764 = D804,1,_xll.BDP(K764,$L$10))</f>
        <v>1</v>
      </c>
      <c r="M764" s="4">
        <f>IF(D764 = D804,1,_xll.BDP(K764,$M$10)*L764)</f>
        <v>1</v>
      </c>
      <c r="N764" s="264">
        <f t="shared" si="351"/>
        <v>4068.2400000000075</v>
      </c>
      <c r="O764" s="50">
        <f>N764 / AA803</f>
        <v>3.0051661553103008E-4</v>
      </c>
      <c r="P764" s="273">
        <f>N764 / AA804</f>
        <v>2.4177029071172833E-5</v>
      </c>
      <c r="Q764" s="7">
        <f t="shared" si="352"/>
        <v>-204031.08000000002</v>
      </c>
      <c r="R764" s="10">
        <f>Q764 / AA803*100</f>
        <v>-1.5071561565871416</v>
      </c>
      <c r="S764" s="10">
        <f>Q764 / AA804*100</f>
        <v>-0.12125305666781658</v>
      </c>
      <c r="T764" s="286">
        <f t="shared" si="353"/>
        <v>-1.5071561565871416</v>
      </c>
      <c r="U764" s="125">
        <f t="shared" si="354"/>
        <v>0</v>
      </c>
      <c r="V764" s="30">
        <f t="shared" si="355"/>
        <v>1</v>
      </c>
      <c r="W764" s="40">
        <v>0</v>
      </c>
      <c r="X764" s="40">
        <v>1</v>
      </c>
      <c r="Y764" s="118">
        <f t="shared" si="356"/>
        <v>3.0051661553103008E-4</v>
      </c>
      <c r="Z764" s="40">
        <f t="shared" si="357"/>
        <v>0</v>
      </c>
      <c r="AA764" s="3"/>
      <c r="AB764" s="2">
        <f>_xll.BDH(C764,$AB$10,$D$1,$D$1)</f>
        <v>23.63</v>
      </c>
      <c r="AC764" s="17">
        <f t="shared" si="358"/>
        <v>-9.9999999999997868E-2</v>
      </c>
      <c r="AD764" s="143">
        <f t="shared" si="359"/>
        <v>-0.42319085907743492</v>
      </c>
      <c r="AE764" s="121">
        <v>-8844</v>
      </c>
      <c r="AF764" s="19">
        <f>IF(D764 = D804,1,_xll.BDP(K764,$AF$10)*L764)</f>
        <v>1</v>
      </c>
      <c r="AG764" s="160">
        <f>AC764*AE764*V764/AF764 / AI803</f>
        <v>6.5073981917152221E-5</v>
      </c>
      <c r="AH764" s="160">
        <f>AC764*AE764*V764/AF764 / AI804</f>
        <v>5.2669808933653861E-6</v>
      </c>
      <c r="AI764" s="169"/>
      <c r="AJ764" s="162"/>
      <c r="AK764" s="144"/>
    </row>
    <row r="765" spans="2:37" s="40" customFormat="1" hidden="1" x14ac:dyDescent="0.2">
      <c r="B765" s="45">
        <v>2876</v>
      </c>
      <c r="C765" s="116" t="s">
        <v>159</v>
      </c>
      <c r="D765" s="40" t="str">
        <f>_xll.BDP(C765,$D$10)</f>
        <v>EUR</v>
      </c>
      <c r="E765" s="40" t="s">
        <v>345</v>
      </c>
      <c r="F765" s="2">
        <f>_xll.BDP(C765,$F$10)</f>
        <v>32</v>
      </c>
      <c r="G765" s="2">
        <f>_xll.BDP(C765,$G$10)</f>
        <v>30.855</v>
      </c>
      <c r="H765" s="30">
        <f t="shared" si="349"/>
        <v>-1.1449999999999996</v>
      </c>
      <c r="I765" s="20">
        <f t="shared" si="350"/>
        <v>-3.5781249999999987</v>
      </c>
      <c r="J765" s="23">
        <v>13124</v>
      </c>
      <c r="K765" s="45" t="str">
        <f>CONCATENATE(D804,D765, " Curncy")</f>
        <v>EUREUR Curncy</v>
      </c>
      <c r="L765" s="40">
        <f>IF(D765 = D804,1,_xll.BDP(K765,$L$10))</f>
        <v>1</v>
      </c>
      <c r="M765" s="4">
        <f>IF(D765 = D804,1,_xll.BDP(K765,$M$10)*L765)</f>
        <v>1</v>
      </c>
      <c r="N765" s="264">
        <f t="shared" si="351"/>
        <v>-15026.979999999994</v>
      </c>
      <c r="O765" s="50">
        <f>N765 / AA803</f>
        <v>-1.1100272282983472E-3</v>
      </c>
      <c r="P765" s="273">
        <f>N765 / AA804</f>
        <v>-8.9303416787586752E-5</v>
      </c>
      <c r="Q765" s="7">
        <f t="shared" si="352"/>
        <v>404941.02</v>
      </c>
      <c r="R765" s="10">
        <f>Q765 / AA803*100</f>
        <v>2.9912567798380367</v>
      </c>
      <c r="S765" s="10">
        <f>Q765 / AA804*100</f>
        <v>0.24065125982366728</v>
      </c>
      <c r="T765" s="286">
        <f t="shared" si="353"/>
        <v>0</v>
      </c>
      <c r="U765" s="125">
        <f t="shared" si="354"/>
        <v>2.9912567798380367</v>
      </c>
      <c r="V765" s="30">
        <f t="shared" si="355"/>
        <v>1</v>
      </c>
      <c r="W765" s="40">
        <v>0</v>
      </c>
      <c r="X765" s="40">
        <v>1</v>
      </c>
      <c r="Y765" s="118">
        <f t="shared" si="356"/>
        <v>0</v>
      </c>
      <c r="Z765" s="40">
        <f t="shared" si="357"/>
        <v>0</v>
      </c>
      <c r="AA765" s="3"/>
      <c r="AB765" s="2">
        <f>_xll.BDH(C765,$AB$10,$D$1,$D$1)</f>
        <v>31.835000000000001</v>
      </c>
      <c r="AC765" s="17">
        <f t="shared" si="358"/>
        <v>0.16499999999999915</v>
      </c>
      <c r="AD765" s="143">
        <f t="shared" si="359"/>
        <v>0.51829747133657655</v>
      </c>
      <c r="AE765" s="121">
        <v>13124</v>
      </c>
      <c r="AF765" s="19">
        <f>IF(D765 = D804,1,_xll.BDP(K765,$AF$10)*L765)</f>
        <v>1</v>
      </c>
      <c r="AG765" s="160">
        <f>AC765*AE765*V765/AF765 / AI803</f>
        <v>1.593341303508805E-4</v>
      </c>
      <c r="AH765" s="160">
        <f>AC765*AE765*V765/AF765 / AI804</f>
        <v>1.2896242023232918E-5</v>
      </c>
      <c r="AI765" s="169"/>
      <c r="AJ765" s="162"/>
      <c r="AK765" s="144"/>
    </row>
    <row r="766" spans="2:37" s="40" customFormat="1" hidden="1" x14ac:dyDescent="0.2">
      <c r="B766" s="45">
        <v>24542</v>
      </c>
      <c r="C766" s="116" t="s">
        <v>56</v>
      </c>
      <c r="D766" s="40" t="str">
        <f>_xll.BDP(C766,$D$10)</f>
        <v>USD</v>
      </c>
      <c r="E766" s="40" t="s">
        <v>344</v>
      </c>
      <c r="F766" s="2">
        <f>_xll.BDP(C766,$F$10)</f>
        <v>60.53</v>
      </c>
      <c r="G766" s="2">
        <f>_xll.BDP(C766,$G$10)</f>
        <v>61.14</v>
      </c>
      <c r="H766" s="30">
        <f t="shared" si="349"/>
        <v>0.60999999999999943</v>
      </c>
      <c r="I766" s="20">
        <f t="shared" si="350"/>
        <v>1.0077647447546663</v>
      </c>
      <c r="J766" s="23">
        <v>-4710</v>
      </c>
      <c r="K766" s="45" t="str">
        <f>CONCATENATE(D804,D766, " Curncy")</f>
        <v>EURUSD Curncy</v>
      </c>
      <c r="L766" s="40">
        <f>IF(D766 = D804,1,_xll.BDP(K766,$L$10))</f>
        <v>1</v>
      </c>
      <c r="M766" s="4">
        <f>IF(D766 = D804,1,_xll.BDP(K766,$M$10)*L766)</f>
        <v>1.236</v>
      </c>
      <c r="N766" s="264">
        <f t="shared" si="351"/>
        <v>-2324.514563106794</v>
      </c>
      <c r="O766" s="50">
        <f>N766 / AA803</f>
        <v>-1.7170944911250159E-4</v>
      </c>
      <c r="P766" s="273">
        <f>N766 / AA804</f>
        <v>-1.3814292216928567E-5</v>
      </c>
      <c r="Q766" s="7">
        <f t="shared" si="352"/>
        <v>-232984.95145631069</v>
      </c>
      <c r="R766" s="10">
        <f>Q766 / AA803*100</f>
        <v>-1.7210353637275992</v>
      </c>
      <c r="S766" s="10">
        <f>Q766 / AA804*100</f>
        <v>-0.13845997149885464</v>
      </c>
      <c r="T766" s="286">
        <f t="shared" si="353"/>
        <v>-1.7210353637275992</v>
      </c>
      <c r="U766" s="125">
        <f t="shared" si="354"/>
        <v>0</v>
      </c>
      <c r="V766" s="30">
        <f t="shared" si="355"/>
        <v>1</v>
      </c>
      <c r="W766" s="40">
        <v>0</v>
      </c>
      <c r="X766" s="40">
        <v>1</v>
      </c>
      <c r="Y766" s="118">
        <f t="shared" si="356"/>
        <v>0</v>
      </c>
      <c r="Z766" s="40">
        <f t="shared" si="357"/>
        <v>0</v>
      </c>
      <c r="AA766" s="3"/>
      <c r="AB766" s="2">
        <f>_xll.BDH(C766,$AB$10,$D$1,$D$1)</f>
        <v>66.989999999999995</v>
      </c>
      <c r="AC766" s="17">
        <f t="shared" si="358"/>
        <v>-6.4599999999999937</v>
      </c>
      <c r="AD766" s="143">
        <f t="shared" si="359"/>
        <v>-9.643230332885496</v>
      </c>
      <c r="AE766" s="121">
        <v>-4710</v>
      </c>
      <c r="AF766" s="19">
        <f>IF(D766 = D804,1,_xll.BDP(K766,$AF$10)*L766)</f>
        <v>1.2302999999999999</v>
      </c>
      <c r="AG766" s="160">
        <f>AC766*AE766*V766/AF766 / AI803</f>
        <v>1.8197052560570458E-3</v>
      </c>
      <c r="AH766" s="160">
        <f>AC766*AE766*V766/AF766 / AI804</f>
        <v>1.472839456391523E-4</v>
      </c>
      <c r="AI766" s="169"/>
      <c r="AJ766" s="162"/>
      <c r="AK766" s="144"/>
    </row>
    <row r="767" spans="2:37" s="40" customFormat="1" hidden="1" x14ac:dyDescent="0.2">
      <c r="B767" s="45">
        <v>18424</v>
      </c>
      <c r="C767" s="116" t="s">
        <v>55</v>
      </c>
      <c r="D767" s="40" t="str">
        <f>_xll.BDP(C767,$D$10)</f>
        <v>USD</v>
      </c>
      <c r="E767" s="40" t="s">
        <v>343</v>
      </c>
      <c r="F767" s="2">
        <f>_xll.BDP(C767,$F$10)</f>
        <v>63.24</v>
      </c>
      <c r="G767" s="2">
        <f>_xll.BDP(C767,$G$10)</f>
        <v>63.42</v>
      </c>
      <c r="H767" s="30">
        <f t="shared" si="349"/>
        <v>0.17999999999999972</v>
      </c>
      <c r="I767" s="20">
        <f t="shared" si="350"/>
        <v>0.28462998102466747</v>
      </c>
      <c r="J767" s="23">
        <v>-5087</v>
      </c>
      <c r="K767" s="45" t="str">
        <f>CONCATENATE(D804,D767, " Curncy")</f>
        <v>EURUSD Curncy</v>
      </c>
      <c r="L767" s="40">
        <f>IF(D767 = D804,1,_xll.BDP(K767,$L$10))</f>
        <v>1</v>
      </c>
      <c r="M767" s="4">
        <f>IF(D767 = D804,1,_xll.BDP(K767,$M$10)*L767)</f>
        <v>1.236</v>
      </c>
      <c r="N767" s="264">
        <f t="shared" si="351"/>
        <v>-740.82524271844545</v>
      </c>
      <c r="O767" s="50">
        <f>N767 / AA803</f>
        <v>-5.4723982518656885E-5</v>
      </c>
      <c r="P767" s="273">
        <f>N767 / AA804</f>
        <v>-4.4026294982258893E-6</v>
      </c>
      <c r="Q767" s="7">
        <f t="shared" si="352"/>
        <v>-261017.42718446604</v>
      </c>
      <c r="R767" s="10">
        <f>Q767 / AA803*100</f>
        <v>-1.9281083174073474</v>
      </c>
      <c r="S767" s="10">
        <f>Q767 / AA804*100</f>
        <v>-0.1551193126541591</v>
      </c>
      <c r="T767" s="286">
        <f t="shared" si="353"/>
        <v>-1.9281083174073474</v>
      </c>
      <c r="U767" s="125">
        <f t="shared" si="354"/>
        <v>0</v>
      </c>
      <c r="V767" s="30">
        <f t="shared" si="355"/>
        <v>1</v>
      </c>
      <c r="W767" s="40">
        <v>0</v>
      </c>
      <c r="X767" s="40">
        <v>1</v>
      </c>
      <c r="Y767" s="118">
        <f t="shared" si="356"/>
        <v>0</v>
      </c>
      <c r="Z767" s="40">
        <f t="shared" si="357"/>
        <v>0</v>
      </c>
      <c r="AA767" s="3"/>
      <c r="AB767" s="2">
        <f>_xll.BDH(C767,$AB$10,$D$1,$D$1)</f>
        <v>66.650000000000006</v>
      </c>
      <c r="AC767" s="17">
        <f t="shared" si="358"/>
        <v>-3.4100000000000037</v>
      </c>
      <c r="AD767" s="143">
        <f t="shared" si="359"/>
        <v>-5.1162790697674465</v>
      </c>
      <c r="AE767" s="121">
        <v>-5087</v>
      </c>
      <c r="AF767" s="19">
        <f>IF(D767 = D804,1,_xll.BDP(K767,$AF$10)*L767)</f>
        <v>1.2302999999999999</v>
      </c>
      <c r="AG767" s="160">
        <f>AC767*AE767*V767/AF767 / AI803</f>
        <v>1.037441796785942E-3</v>
      </c>
      <c r="AH767" s="160">
        <f>AC767*AE767*V767/AF767 / AI804</f>
        <v>8.3968829948147987E-5</v>
      </c>
      <c r="AI767" s="169"/>
      <c r="AJ767" s="162"/>
      <c r="AK767" s="144"/>
    </row>
    <row r="768" spans="2:37" s="40" customFormat="1" hidden="1" x14ac:dyDescent="0.2">
      <c r="B768" s="45">
        <v>24621</v>
      </c>
      <c r="C768" s="116" t="s">
        <v>53</v>
      </c>
      <c r="D768" s="40" t="str">
        <f>_xll.BDP(C768,$D$10)</f>
        <v>USD</v>
      </c>
      <c r="E768" s="40" t="s">
        <v>342</v>
      </c>
      <c r="F768" s="2">
        <f>_xll.BDP(C768,$F$10)</f>
        <v>30.36</v>
      </c>
      <c r="G768" s="2">
        <f>_xll.BDP(C768,$G$10)</f>
        <v>30.76</v>
      </c>
      <c r="H768" s="30">
        <f t="shared" si="349"/>
        <v>0.40000000000000213</v>
      </c>
      <c r="I768" s="20">
        <f t="shared" si="350"/>
        <v>1.3175230566534986</v>
      </c>
      <c r="J768" s="23">
        <v>12000</v>
      </c>
      <c r="K768" s="45" t="str">
        <f>CONCATENATE(D804,D768, " Curncy")</f>
        <v>EURUSD Curncy</v>
      </c>
      <c r="L768" s="40">
        <f>IF(D768 = D804,1,_xll.BDP(K768,$L$10))</f>
        <v>1</v>
      </c>
      <c r="M768" s="4">
        <f>IF(D768 = D804,1,_xll.BDP(K768,$M$10)*L768)</f>
        <v>1.236</v>
      </c>
      <c r="N768" s="264">
        <f t="shared" si="351"/>
        <v>3883.4951456310887</v>
      </c>
      <c r="O768" s="50">
        <f>N768 / AA803</f>
        <v>2.8686970719432413E-4</v>
      </c>
      <c r="P768" s="273">
        <f>N768 / AA804</f>
        <v>2.3079114072346086E-5</v>
      </c>
      <c r="Q768" s="7">
        <f t="shared" si="352"/>
        <v>298640.77669902914</v>
      </c>
      <c r="R768" s="10">
        <f>Q768 / AA803*100</f>
        <v>2.2060280483243413</v>
      </c>
      <c r="S768" s="10">
        <f>Q768 / AA804*100</f>
        <v>0.17747838721634046</v>
      </c>
      <c r="T768" s="286">
        <f t="shared" si="353"/>
        <v>0</v>
      </c>
      <c r="U768" s="125">
        <f t="shared" si="354"/>
        <v>2.2060280483243413</v>
      </c>
      <c r="V768" s="30">
        <f t="shared" si="355"/>
        <v>1</v>
      </c>
      <c r="W768" s="40">
        <v>0</v>
      </c>
      <c r="X768" s="40">
        <v>1</v>
      </c>
      <c r="Y768" s="118">
        <f t="shared" si="356"/>
        <v>0</v>
      </c>
      <c r="Z768" s="40">
        <f t="shared" si="357"/>
        <v>2.8686970719432413E-4</v>
      </c>
      <c r="AA768" s="3"/>
      <c r="AB768" s="2">
        <f>_xll.BDH(C768,$AB$10,$D$1,$D$1)</f>
        <v>33.22</v>
      </c>
      <c r="AC768" s="17">
        <f t="shared" si="358"/>
        <v>-2.8599999999999994</v>
      </c>
      <c r="AD768" s="143">
        <f t="shared" si="359"/>
        <v>-8.6092715231788066</v>
      </c>
      <c r="AE768" s="121">
        <v>12000</v>
      </c>
      <c r="AF768" s="19">
        <f>IF(D768 = D804,1,_xll.BDP(K768,$AF$10)*L768)</f>
        <v>1.2302999999999999</v>
      </c>
      <c r="AG768" s="160">
        <f>AC768*AE768*V768/AF768 / AI803</f>
        <v>-2.0525554740877345E-3</v>
      </c>
      <c r="AH768" s="160">
        <f>AC768*AE768*V768/AF768 / AI804</f>
        <v>-1.6613045868863795E-4</v>
      </c>
      <c r="AI768" s="169"/>
      <c r="AJ768" s="162"/>
      <c r="AK768" s="144"/>
    </row>
    <row r="769" spans="2:37" s="40" customFormat="1" hidden="1" x14ac:dyDescent="0.2">
      <c r="B769" s="45">
        <v>1464</v>
      </c>
      <c r="C769" s="116" t="s">
        <v>154</v>
      </c>
      <c r="D769" s="40" t="str">
        <f>_xll.BDP(C769,$D$10)</f>
        <v>NOK</v>
      </c>
      <c r="E769" s="40" t="s">
        <v>341</v>
      </c>
      <c r="F769" s="2">
        <f>_xll.BDP(C769,$F$10)</f>
        <v>153.65</v>
      </c>
      <c r="G769" s="2">
        <f>_xll.BDP(C769,$G$10)</f>
        <v>155.05000000000001</v>
      </c>
      <c r="H769" s="30">
        <f t="shared" si="349"/>
        <v>1.4000000000000057</v>
      </c>
      <c r="I769" s="20">
        <f t="shared" si="350"/>
        <v>0.91116173120729294</v>
      </c>
      <c r="J769" s="23">
        <v>-28587</v>
      </c>
      <c r="K769" s="45" t="str">
        <f>CONCATENATE(D804,D769, " Curncy")</f>
        <v>EURNOK Curncy</v>
      </c>
      <c r="L769" s="40">
        <f>IF(D769 = D804,1,_xll.BDP(K769,$L$10))</f>
        <v>1</v>
      </c>
      <c r="M769" s="4">
        <f>IF(D769 = D804,1,_xll.BDP(K769,$M$10)*L769)</f>
        <v>9.5741999999999994</v>
      </c>
      <c r="N769" s="264">
        <f t="shared" si="351"/>
        <v>-4180.1717114746052</v>
      </c>
      <c r="O769" s="50">
        <f>N769 / AA803</f>
        <v>-3.0878489348487294E-4</v>
      </c>
      <c r="P769" s="273">
        <f>N769 / AA804</f>
        <v>-2.4842224891062387E-5</v>
      </c>
      <c r="Q769" s="7">
        <f t="shared" si="352"/>
        <v>-462954.0170458107</v>
      </c>
      <c r="R769" s="10">
        <f>Q769 / AA803*100</f>
        <v>-3.4197926953449547</v>
      </c>
      <c r="S769" s="10">
        <f>Q769 / AA804*100</f>
        <v>-0.27512764066851486</v>
      </c>
      <c r="T769" s="286">
        <f t="shared" si="353"/>
        <v>-3.4197926953449547</v>
      </c>
      <c r="U769" s="125">
        <f t="shared" si="354"/>
        <v>0</v>
      </c>
      <c r="V769" s="30">
        <f t="shared" si="355"/>
        <v>1</v>
      </c>
      <c r="W769" s="40">
        <v>0</v>
      </c>
      <c r="X769" s="40">
        <v>1</v>
      </c>
      <c r="Y769" s="118">
        <f t="shared" si="356"/>
        <v>0</v>
      </c>
      <c r="Z769" s="40">
        <f t="shared" si="357"/>
        <v>0</v>
      </c>
      <c r="AA769" s="3"/>
      <c r="AB769" s="2">
        <f>_xll.BDH(C769,$AB$10,$D$1,$D$1)</f>
        <v>156.30000000000001</v>
      </c>
      <c r="AC769" s="17">
        <f t="shared" si="358"/>
        <v>-2.6500000000000057</v>
      </c>
      <c r="AD769" s="143">
        <f t="shared" si="359"/>
        <v>-1.6954574536148466</v>
      </c>
      <c r="AE769" s="121">
        <v>-28587</v>
      </c>
      <c r="AF769" s="19">
        <f>IF(D769 = D804,1,_xll.BDP(K769,$AF$10)*L769)</f>
        <v>9.5251000000000001</v>
      </c>
      <c r="AG769" s="160">
        <f>AC769*AE769*V769/AF769 / AI803</f>
        <v>5.8519897955062257E-4</v>
      </c>
      <c r="AH769" s="160">
        <f>AC769*AE769*V769/AF769 / AI804</f>
        <v>4.7365041346849485E-5</v>
      </c>
      <c r="AI769" s="169"/>
      <c r="AJ769" s="162"/>
      <c r="AK769" s="144"/>
    </row>
    <row r="770" spans="2:37" s="40" customFormat="1" hidden="1" x14ac:dyDescent="0.2">
      <c r="B770" s="45">
        <v>25983</v>
      </c>
      <c r="C770" s="116" t="s">
        <v>844</v>
      </c>
      <c r="D770" s="40" t="str">
        <f>_xll.BDP(C770,$D$10)</f>
        <v>USD</v>
      </c>
      <c r="E770" s="40" t="s">
        <v>845</v>
      </c>
      <c r="F770" s="2">
        <f>_xll.BDP(C770,$F$10)</f>
        <v>60.04</v>
      </c>
      <c r="G770" s="2">
        <f>_xll.BDP(C770,$G$10)</f>
        <v>60.27</v>
      </c>
      <c r="H770" s="30">
        <f t="shared" si="349"/>
        <v>0.23000000000000398</v>
      </c>
      <c r="I770" s="20">
        <f t="shared" si="350"/>
        <v>0.38307794803465023</v>
      </c>
      <c r="J770" s="23">
        <v>-5400</v>
      </c>
      <c r="K770" s="45" t="str">
        <f>CONCATENATE(D804,D770, " Curncy")</f>
        <v>EURUSD Curncy</v>
      </c>
      <c r="L770" s="40">
        <f>IF(D770 = D804,1,_xll.BDP(K770,$L$10))</f>
        <v>1</v>
      </c>
      <c r="M770" s="4">
        <f>IF(D770 = D804,1,_xll.BDP(K770,$M$10)*L770)</f>
        <v>1.236</v>
      </c>
      <c r="N770" s="264">
        <f t="shared" si="351"/>
        <v>-1004.8543689320561</v>
      </c>
      <c r="O770" s="50">
        <f>N770 / AA803</f>
        <v>-7.422753673653226E-5</v>
      </c>
      <c r="P770" s="273">
        <f>N770 / AA804</f>
        <v>-5.9717207662196205E-6</v>
      </c>
      <c r="Q770" s="7">
        <f t="shared" si="352"/>
        <v>-263315.53398058255</v>
      </c>
      <c r="R770" s="10">
        <f>Q770 / AA803*100</f>
        <v>-1.9450841909177052</v>
      </c>
      <c r="S770" s="10">
        <f>Q770 / AA804*100</f>
        <v>-0.15648504807828276</v>
      </c>
      <c r="T770" s="286">
        <f t="shared" si="353"/>
        <v>-1.9450841909177052</v>
      </c>
      <c r="U770" s="125">
        <f t="shared" si="354"/>
        <v>0</v>
      </c>
      <c r="V770" s="30">
        <f t="shared" si="355"/>
        <v>1</v>
      </c>
      <c r="W770" s="40">
        <v>0</v>
      </c>
      <c r="X770" s="40">
        <v>1</v>
      </c>
      <c r="Y770" s="118">
        <f t="shared" si="356"/>
        <v>0</v>
      </c>
      <c r="Z770" s="40">
        <f t="shared" si="357"/>
        <v>0</v>
      </c>
      <c r="AA770" s="3"/>
      <c r="AB770" s="2">
        <f>_xll.BDH(C770,$AB$10,$D$1,$D$1)</f>
        <v>62.18</v>
      </c>
      <c r="AC770" s="17">
        <f t="shared" si="358"/>
        <v>-2.1400000000000006</v>
      </c>
      <c r="AD770" s="143">
        <f t="shared" si="359"/>
        <v>-3.4416211000321653</v>
      </c>
      <c r="AE770" s="121">
        <v>-5400</v>
      </c>
      <c r="AF770" s="19">
        <f>IF(D770 = D804,1,_xll.BDP(K770,$AF$10)*L770)</f>
        <v>1.2302999999999999</v>
      </c>
      <c r="AG770" s="160">
        <f>AC770*AE770*V770/AF770 / AI803</f>
        <v>6.9112269984142978E-4</v>
      </c>
      <c r="AH770" s="160">
        <f>AC770*AE770*V770/AF770 / AI804</f>
        <v>5.5938332768237213E-5</v>
      </c>
      <c r="AI770" s="169"/>
      <c r="AJ770" s="162"/>
      <c r="AK770" s="144"/>
    </row>
    <row r="771" spans="2:37" s="40" customFormat="1" hidden="1" x14ac:dyDescent="0.2">
      <c r="B771" s="45">
        <v>20536</v>
      </c>
      <c r="C771" s="116" t="s">
        <v>548</v>
      </c>
      <c r="D771" s="40" t="str">
        <f>_xll.BDP(C771,$D$10)</f>
        <v>USD</v>
      </c>
      <c r="E771" s="40" t="s">
        <v>549</v>
      </c>
      <c r="F771" s="2">
        <f>_xll.BDP(C771,$F$10)</f>
        <v>96.55</v>
      </c>
      <c r="G771" s="2">
        <f>_xll.BDP(C771,$G$10)</f>
        <v>96.58</v>
      </c>
      <c r="H771" s="30">
        <f t="shared" si="349"/>
        <v>3.0000000000001137E-2</v>
      </c>
      <c r="I771" s="20">
        <f t="shared" si="350"/>
        <v>3.1071983428276682E-2</v>
      </c>
      <c r="J771" s="23">
        <v>-2610</v>
      </c>
      <c r="K771" s="45" t="str">
        <f>CONCATENATE(D804,D771, " Curncy")</f>
        <v>EURUSD Curncy</v>
      </c>
      <c r="L771" s="40">
        <f>IF(D771 = D804,1,_xll.BDP(K771,$L$10))</f>
        <v>1</v>
      </c>
      <c r="M771" s="4">
        <f>IF(D771 = D804,1,_xll.BDP(K771,$M$10)*L771)</f>
        <v>1.236</v>
      </c>
      <c r="N771" s="264">
        <f t="shared" si="351"/>
        <v>-63.349514563109196</v>
      </c>
      <c r="O771" s="50">
        <f>N771 / AA803</f>
        <v>-4.6795620986075653E-6</v>
      </c>
      <c r="P771" s="273">
        <f>N771 / AA804</f>
        <v>-3.7647804830515776E-7</v>
      </c>
      <c r="Q771" s="7">
        <f t="shared" si="352"/>
        <v>-203943.20388349515</v>
      </c>
      <c r="R771" s="10">
        <f>Q771 / AA803*100</f>
        <v>-1.506507024945005</v>
      </c>
      <c r="S771" s="10">
        <f>Q771 / AA804*100</f>
        <v>-0.12120083301770254</v>
      </c>
      <c r="T771" s="286">
        <f t="shared" si="353"/>
        <v>-1.506507024945005</v>
      </c>
      <c r="U771" s="125">
        <f t="shared" si="354"/>
        <v>0</v>
      </c>
      <c r="V771" s="30">
        <f t="shared" si="355"/>
        <v>1</v>
      </c>
      <c r="W771" s="40">
        <v>0</v>
      </c>
      <c r="X771" s="40">
        <v>1</v>
      </c>
      <c r="Y771" s="118">
        <f t="shared" si="356"/>
        <v>0</v>
      </c>
      <c r="Z771" s="40">
        <f t="shared" si="357"/>
        <v>0</v>
      </c>
      <c r="AA771" s="3"/>
      <c r="AB771" s="2">
        <f>_xll.BDH(C771,$AB$10,$D$1,$D$1)</f>
        <v>95.34</v>
      </c>
      <c r="AC771" s="17">
        <f t="shared" si="358"/>
        <v>1.2099999999999937</v>
      </c>
      <c r="AD771" s="143">
        <f t="shared" si="359"/>
        <v>1.2691420180406898</v>
      </c>
      <c r="AE771" s="121">
        <v>-2610</v>
      </c>
      <c r="AF771" s="19">
        <f>IF(D771 = D804,1,_xll.BDP(K771,$AF$10)*L771)</f>
        <v>1.2302999999999999</v>
      </c>
      <c r="AG771" s="160">
        <f>AC771*AE771*V771/AF771 / AI803</f>
        <v>-1.8887457583672616E-4</v>
      </c>
      <c r="AH771" s="160">
        <f>AC771*AE771*V771/AF771 / AI804</f>
        <v>-1.5287197015867858E-5</v>
      </c>
      <c r="AI771" s="169"/>
      <c r="AJ771" s="162"/>
      <c r="AK771" s="144"/>
    </row>
    <row r="772" spans="2:37" s="40" customFormat="1" hidden="1" x14ac:dyDescent="0.2">
      <c r="B772" s="45">
        <v>3300</v>
      </c>
      <c r="C772" s="116" t="s">
        <v>51</v>
      </c>
      <c r="D772" s="40" t="str">
        <f>_xll.BDP(C772,$D$10)</f>
        <v>USD</v>
      </c>
      <c r="E772" s="40" t="s">
        <v>340</v>
      </c>
      <c r="F772" s="2">
        <f>_xll.BDP(C772,$F$10)</f>
        <v>117.53</v>
      </c>
      <c r="G772" s="2">
        <f>_xll.BDP(C772,$G$10)</f>
        <v>117.76</v>
      </c>
      <c r="H772" s="30">
        <f t="shared" si="349"/>
        <v>0.23000000000000398</v>
      </c>
      <c r="I772" s="20">
        <f t="shared" si="350"/>
        <v>0.19569471624266482</v>
      </c>
      <c r="J772" s="23">
        <v>5352</v>
      </c>
      <c r="K772" s="45" t="str">
        <f>CONCATENATE(D804,D772, " Curncy")</f>
        <v>EURUSD Curncy</v>
      </c>
      <c r="L772" s="40">
        <f>IF(D772 = D804,1,_xll.BDP(K772,$L$10))</f>
        <v>1</v>
      </c>
      <c r="M772" s="4">
        <f>IF(D772 = D804,1,_xll.BDP(K772,$M$10)*L772)</f>
        <v>1.236</v>
      </c>
      <c r="N772" s="264">
        <f t="shared" si="351"/>
        <v>995.92233009710469</v>
      </c>
      <c r="O772" s="50">
        <f>N772 / AA803</f>
        <v>7.3567736409985314E-5</v>
      </c>
      <c r="P772" s="273">
        <f>N772 / AA804</f>
        <v>5.9186388038532246E-6</v>
      </c>
      <c r="Q772" s="7">
        <f t="shared" si="352"/>
        <v>509912.23300970875</v>
      </c>
      <c r="R772" s="10">
        <f>Q772 / AA803*100</f>
        <v>3.7666681041911829</v>
      </c>
      <c r="S772" s="10">
        <f>Q772 / AA804*100</f>
        <v>0.30303430675727983</v>
      </c>
      <c r="T772" s="286">
        <f t="shared" si="353"/>
        <v>0</v>
      </c>
      <c r="U772" s="125">
        <f t="shared" si="354"/>
        <v>3.7666681041911829</v>
      </c>
      <c r="V772" s="30">
        <f t="shared" si="355"/>
        <v>1</v>
      </c>
      <c r="W772" s="40">
        <v>0</v>
      </c>
      <c r="X772" s="40">
        <v>1</v>
      </c>
      <c r="Y772" s="118">
        <f t="shared" si="356"/>
        <v>0</v>
      </c>
      <c r="Z772" s="40">
        <f t="shared" si="357"/>
        <v>7.3567736409985314E-5</v>
      </c>
      <c r="AA772" s="3"/>
      <c r="AB772" s="2">
        <f>_xll.BDH(C772,$AB$10,$D$1,$D$1)</f>
        <v>123.02</v>
      </c>
      <c r="AC772" s="17">
        <f t="shared" si="358"/>
        <v>-5.4899999999999949</v>
      </c>
      <c r="AD772" s="143">
        <f t="shared" si="359"/>
        <v>-4.4626889936595635</v>
      </c>
      <c r="AE772" s="121">
        <v>5352</v>
      </c>
      <c r="AF772" s="19">
        <f>IF(D772 = D804,1,_xll.BDP(K772,$AF$10)*L772)</f>
        <v>1.2302999999999999</v>
      </c>
      <c r="AG772" s="160">
        <f>AC772*AE772*V772/AF772 / AI803</f>
        <v>-1.757260202979992E-3</v>
      </c>
      <c r="AH772" s="160">
        <f>AC772*AE772*V772/AF772 / AI804</f>
        <v>-1.4222974591520182E-4</v>
      </c>
      <c r="AI772" s="169"/>
      <c r="AJ772" s="162"/>
      <c r="AK772" s="144"/>
    </row>
    <row r="773" spans="2:37" s="40" customFormat="1" hidden="1" x14ac:dyDescent="0.2">
      <c r="B773" s="45">
        <v>18529</v>
      </c>
      <c r="C773" s="116" t="s">
        <v>50</v>
      </c>
      <c r="D773" s="40" t="str">
        <f>_xll.BDP(C773,$D$10)</f>
        <v>USD</v>
      </c>
      <c r="E773" s="40" t="s">
        <v>339</v>
      </c>
      <c r="F773" s="2">
        <f>_xll.BDP(C773,$F$10)</f>
        <v>32.380000000000003</v>
      </c>
      <c r="G773" s="2">
        <f>_xll.BDP(C773,$G$10)</f>
        <v>32.39</v>
      </c>
      <c r="H773" s="30">
        <f t="shared" si="349"/>
        <v>9.9999999999980105E-3</v>
      </c>
      <c r="I773" s="20">
        <f t="shared" si="350"/>
        <v>3.0883261272384218E-2</v>
      </c>
      <c r="J773" s="23">
        <v>-7361</v>
      </c>
      <c r="K773" s="45" t="str">
        <f>CONCATENATE(D804,D773, " Curncy")</f>
        <v>EURUSD Curncy</v>
      </c>
      <c r="L773" s="40">
        <f>IF(D773 = D804,1,_xll.BDP(K773,$L$10))</f>
        <v>1</v>
      </c>
      <c r="M773" s="4">
        <f>IF(D773 = D804,1,_xll.BDP(K773,$M$10)*L773)</f>
        <v>1.236</v>
      </c>
      <c r="N773" s="264">
        <f t="shared" si="351"/>
        <v>-59.555016181217923</v>
      </c>
      <c r="O773" s="50">
        <f>N773 / AA803</f>
        <v>-4.3992664888687263E-6</v>
      </c>
      <c r="P773" s="273">
        <f>N773 / AA804</f>
        <v>-3.5392783059688502E-7</v>
      </c>
      <c r="Q773" s="7">
        <f t="shared" si="352"/>
        <v>-192898.69741100323</v>
      </c>
      <c r="R773" s="10">
        <f>Q773 / AA803*100</f>
        <v>-1.4249224157448641</v>
      </c>
      <c r="S773" s="10">
        <f>Q773 / AA804*100</f>
        <v>-0.11463722433035387</v>
      </c>
      <c r="T773" s="286">
        <f t="shared" si="353"/>
        <v>-1.4249224157448641</v>
      </c>
      <c r="U773" s="125">
        <f t="shared" si="354"/>
        <v>0</v>
      </c>
      <c r="V773" s="30">
        <f t="shared" si="355"/>
        <v>1</v>
      </c>
      <c r="W773" s="40">
        <v>0</v>
      </c>
      <c r="X773" s="40">
        <v>1</v>
      </c>
      <c r="Y773" s="118">
        <f t="shared" si="356"/>
        <v>0</v>
      </c>
      <c r="Z773" s="40">
        <f t="shared" si="357"/>
        <v>0</v>
      </c>
      <c r="AA773" s="3"/>
      <c r="AB773" s="2">
        <f>_xll.BDH(C773,$AB$10,$D$1,$D$1)</f>
        <v>38.17</v>
      </c>
      <c r="AC773" s="17">
        <f t="shared" si="358"/>
        <v>-5.7899999999999991</v>
      </c>
      <c r="AD773" s="143">
        <f t="shared" si="359"/>
        <v>-15.168980875032744</v>
      </c>
      <c r="AE773" s="121">
        <v>-7361</v>
      </c>
      <c r="AF773" s="19">
        <f>IF(D773 = D804,1,_xll.BDP(K773,$AF$10)*L773)</f>
        <v>1.2302999999999999</v>
      </c>
      <c r="AG773" s="160">
        <f>AC773*AE773*V773/AF773 / AI803</f>
        <v>2.5489599152435701E-3</v>
      </c>
      <c r="AH773" s="160">
        <f>AC773*AE773*V773/AF773 / AI804</f>
        <v>2.0630861637811483E-4</v>
      </c>
      <c r="AI773" s="169"/>
      <c r="AJ773" s="162"/>
      <c r="AK773" s="144"/>
    </row>
    <row r="774" spans="2:37" s="40" customFormat="1" hidden="1" x14ac:dyDescent="0.2">
      <c r="B774" s="45">
        <v>2492</v>
      </c>
      <c r="C774" s="116" t="s">
        <v>138</v>
      </c>
      <c r="D774" s="40" t="str">
        <f>_xll.BDP(C774,$D$10)</f>
        <v>CHF</v>
      </c>
      <c r="E774" s="40" t="s">
        <v>338</v>
      </c>
      <c r="F774" s="2">
        <f>_xll.BDP(C774,$F$10)</f>
        <v>74.099999999999994</v>
      </c>
      <c r="G774" s="2">
        <f>_xll.BDP(C774,$G$10)</f>
        <v>73.7</v>
      </c>
      <c r="H774" s="30">
        <f t="shared" ref="H774:H802" si="360">IF(OR(G774="#N/A N/A",F774="#N/A N/A"),0,  G774 - F774)</f>
        <v>-0.39999999999999147</v>
      </c>
      <c r="I774" s="20">
        <f t="shared" ref="I774:I802" si="361">IF(OR(F774=0,F774="#N/A N/A"),0,H774 / F774*100)</f>
        <v>-0.53981106612684415</v>
      </c>
      <c r="J774" s="23">
        <v>-5106</v>
      </c>
      <c r="K774" s="45" t="str">
        <f>CONCATENATE(D804,D774, " Curncy")</f>
        <v>EURCHF Curncy</v>
      </c>
      <c r="L774" s="40">
        <f>IF(D774 = D804,1,_xll.BDP(K774,$L$10))</f>
        <v>1</v>
      </c>
      <c r="M774" s="4">
        <f>IF(D774 = D804,1,_xll.BDP(K774,$M$10)*L774)</f>
        <v>1.17109</v>
      </c>
      <c r="N774" s="264">
        <f t="shared" ref="N774:N802" si="362">H774*J774*V774/M774</f>
        <v>1744.0162583575614</v>
      </c>
      <c r="O774" s="50">
        <f>N774 / AA803</f>
        <v>1.2882864909462171E-4</v>
      </c>
      <c r="P774" s="273">
        <f>N774 / AA804</f>
        <v>1.0364465168944987E-5</v>
      </c>
      <c r="Q774" s="7">
        <f t="shared" ref="Q774:Q802" si="363">G774*J774*V774/M774</f>
        <v>-321334.99560238753</v>
      </c>
      <c r="R774" s="10">
        <f>Q774 / AA803*100</f>
        <v>-2.3736678595684557</v>
      </c>
      <c r="S774" s="10">
        <f>Q774 / AA804*100</f>
        <v>-0.19096527073781544</v>
      </c>
      <c r="T774" s="286">
        <f t="shared" ref="T774:T802" si="364">IF(R774&lt;0,R774,0)</f>
        <v>-2.3736678595684557</v>
      </c>
      <c r="U774" s="125">
        <f t="shared" ref="U774:U802" si="365">IF(R774&gt;0,R774,0)</f>
        <v>0</v>
      </c>
      <c r="V774" s="30">
        <f t="shared" ref="V774:V802" si="366">IF(EXACT(D774,UPPER(D774)),1,0.01)/X774</f>
        <v>1</v>
      </c>
      <c r="W774" s="40">
        <v>0</v>
      </c>
      <c r="X774" s="40">
        <v>1</v>
      </c>
      <c r="Y774" s="118">
        <f t="shared" ref="Y774:Y802" si="367">IF(AND(R774&lt;0,O774&gt;0),O774,0)</f>
        <v>1.2882864909462171E-4</v>
      </c>
      <c r="Z774" s="40">
        <f t="shared" ref="Z774:Z802" si="368">IF(AND(R774&gt;0,O774&gt;0),O774,0)</f>
        <v>0</v>
      </c>
      <c r="AA774" s="3"/>
      <c r="AB774" s="2">
        <f>_xll.BDH(C774,$AB$10,$D$1,$D$1)</f>
        <v>75.64</v>
      </c>
      <c r="AC774" s="17">
        <f t="shared" ref="AC774:AC802" si="369">IF(OR(F774="#N/A N/A",AB774="#N/A N/A"),0,  F774 - AB774)</f>
        <v>-1.5400000000000063</v>
      </c>
      <c r="AD774" s="143">
        <f t="shared" ref="AD774:AD802" si="370">IF(OR(AB774=0,AB774="#N/A N/A"),0,AC774 / AB774*100)</f>
        <v>-2.0359598096245457</v>
      </c>
      <c r="AE774" s="121">
        <v>-5106</v>
      </c>
      <c r="AF774" s="19">
        <f>IF(D774 = D804,1,_xll.BDP(K774,$AF$10)*L774)</f>
        <v>1.17014</v>
      </c>
      <c r="AG774" s="160">
        <f>AC774*AE774*V774/AF774 / AI803</f>
        <v>4.9444996922231481E-4</v>
      </c>
      <c r="AH774" s="160">
        <f>AC774*AE774*V774/AF774 / AI804</f>
        <v>4.0019965950978693E-5</v>
      </c>
      <c r="AI774" s="169"/>
      <c r="AJ774" s="162"/>
      <c r="AK774" s="144"/>
    </row>
    <row r="775" spans="2:37" s="40" customFormat="1" hidden="1" x14ac:dyDescent="0.2">
      <c r="B775" s="45">
        <v>25283</v>
      </c>
      <c r="C775" s="116" t="s">
        <v>48</v>
      </c>
      <c r="D775" s="40" t="str">
        <f>_xll.BDP(C775,$D$10)</f>
        <v>USD</v>
      </c>
      <c r="E775" s="40" t="s">
        <v>337</v>
      </c>
      <c r="F775" s="2">
        <f>_xll.BDP(C775,$F$10)</f>
        <v>31.82</v>
      </c>
      <c r="G775" s="2">
        <f>_xll.BDP(C775,$G$10)</f>
        <v>32.020000000000003</v>
      </c>
      <c r="H775" s="30">
        <f t="shared" si="360"/>
        <v>0.20000000000000284</v>
      </c>
      <c r="I775" s="20">
        <f t="shared" si="361"/>
        <v>0.62853551225645143</v>
      </c>
      <c r="J775" s="23">
        <v>-9811</v>
      </c>
      <c r="K775" s="45" t="str">
        <f>CONCATENATE(D804,D775, " Curncy")</f>
        <v>EURUSD Curncy</v>
      </c>
      <c r="L775" s="40">
        <f>IF(D775 = D804,1,_xll.BDP(K775,$L$10))</f>
        <v>1</v>
      </c>
      <c r="M775" s="4">
        <f>IF(D775 = D804,1,_xll.BDP(K775,$M$10)*L775)</f>
        <v>1.236</v>
      </c>
      <c r="N775" s="264">
        <f t="shared" si="362"/>
        <v>-1587.5404530744561</v>
      </c>
      <c r="O775" s="50">
        <f>N775 / AA803</f>
        <v>-1.1726994572014746E-4</v>
      </c>
      <c r="P775" s="273">
        <f>N775 / AA804</f>
        <v>-9.4345495068245593E-6</v>
      </c>
      <c r="Q775" s="7">
        <f t="shared" si="363"/>
        <v>-254165.22653721686</v>
      </c>
      <c r="R775" s="10">
        <f>Q775 / AA803*100</f>
        <v>-1.8774918309795348</v>
      </c>
      <c r="S775" s="10">
        <f>Q775 / AA804*100</f>
        <v>-0.15104713760425909</v>
      </c>
      <c r="T775" s="286">
        <f t="shared" si="364"/>
        <v>-1.8774918309795348</v>
      </c>
      <c r="U775" s="125">
        <f t="shared" si="365"/>
        <v>0</v>
      </c>
      <c r="V775" s="30">
        <f t="shared" si="366"/>
        <v>1</v>
      </c>
      <c r="W775" s="40">
        <v>0</v>
      </c>
      <c r="X775" s="40">
        <v>1</v>
      </c>
      <c r="Y775" s="118">
        <f t="shared" si="367"/>
        <v>0</v>
      </c>
      <c r="Z775" s="40">
        <f t="shared" si="368"/>
        <v>0</v>
      </c>
      <c r="AA775" s="3"/>
      <c r="AB775" s="2">
        <f>_xll.BDH(C775,$AB$10,$D$1,$D$1)</f>
        <v>32.79</v>
      </c>
      <c r="AC775" s="17">
        <f t="shared" si="369"/>
        <v>-0.96999999999999886</v>
      </c>
      <c r="AD775" s="143">
        <f t="shared" si="370"/>
        <v>-2.9582189691979228</v>
      </c>
      <c r="AE775" s="121">
        <v>-9811</v>
      </c>
      <c r="AF775" s="19">
        <f>IF(D775 = D804,1,_xll.BDP(K775,$AF$10)*L775)</f>
        <v>1.2302999999999999</v>
      </c>
      <c r="AG775" s="160">
        <f>AC775*AE775*V775/AF775 / AI803</f>
        <v>5.6915772446347612E-4</v>
      </c>
      <c r="AH775" s="160">
        <f>AC775*AE775*V775/AF775 / AI804</f>
        <v>4.6066688586491797E-5</v>
      </c>
      <c r="AI775" s="169"/>
      <c r="AJ775" s="162"/>
      <c r="AK775" s="144"/>
    </row>
    <row r="776" spans="2:37" s="40" customFormat="1" hidden="1" x14ac:dyDescent="0.2">
      <c r="B776" s="45">
        <v>26989</v>
      </c>
      <c r="C776" s="116" t="s">
        <v>153</v>
      </c>
      <c r="D776" s="40" t="str">
        <f>_xll.BDP(C776,$D$10)</f>
        <v>NOK</v>
      </c>
      <c r="E776" s="40" t="s">
        <v>336</v>
      </c>
      <c r="F776" s="2">
        <f>_xll.BDP(C776,$F$10)</f>
        <v>58.4</v>
      </c>
      <c r="G776" s="2">
        <f>_xll.BDP(C776,$G$10)</f>
        <v>58</v>
      </c>
      <c r="H776" s="30">
        <f t="shared" si="360"/>
        <v>-0.39999999999999858</v>
      </c>
      <c r="I776" s="20">
        <f t="shared" si="361"/>
        <v>-0.6849315068493127</v>
      </c>
      <c r="J776" s="23">
        <v>25400</v>
      </c>
      <c r="K776" s="45" t="str">
        <f>CONCATENATE(D804,D776, " Curncy")</f>
        <v>EURNOK Curncy</v>
      </c>
      <c r="L776" s="40">
        <f>IF(D776 = D804,1,_xll.BDP(K776,$L$10))</f>
        <v>1</v>
      </c>
      <c r="M776" s="4">
        <f>IF(D776 = D804,1,_xll.BDP(K776,$M$10)*L776)</f>
        <v>9.5741999999999994</v>
      </c>
      <c r="N776" s="264">
        <f t="shared" si="362"/>
        <v>-1061.1852687430767</v>
      </c>
      <c r="O776" s="50">
        <f>N776 / AA803</f>
        <v>-7.838864113573815E-5</v>
      </c>
      <c r="P776" s="273">
        <f>N776 / AA804</f>
        <v>-6.3064880863227525E-6</v>
      </c>
      <c r="Q776" s="7">
        <f t="shared" si="363"/>
        <v>153871.86396774667</v>
      </c>
      <c r="R776" s="10">
        <f>Q776 / AA803*100</f>
        <v>1.1366352964682074</v>
      </c>
      <c r="S776" s="10">
        <f>Q776 / AA804*100</f>
        <v>9.1444077251680231E-2</v>
      </c>
      <c r="T776" s="286">
        <f t="shared" si="364"/>
        <v>0</v>
      </c>
      <c r="U776" s="125">
        <f t="shared" si="365"/>
        <v>1.1366352964682074</v>
      </c>
      <c r="V776" s="30">
        <f t="shared" si="366"/>
        <v>1</v>
      </c>
      <c r="W776" s="40">
        <v>0</v>
      </c>
      <c r="X776" s="40">
        <v>1</v>
      </c>
      <c r="Y776" s="118">
        <f t="shared" si="367"/>
        <v>0</v>
      </c>
      <c r="Z776" s="40">
        <f t="shared" si="368"/>
        <v>0</v>
      </c>
      <c r="AA776" s="3"/>
      <c r="AB776" s="2">
        <f>_xll.BDH(C776,$AB$10,$D$1,$D$1)</f>
        <v>59.8</v>
      </c>
      <c r="AC776" s="17">
        <f t="shared" si="369"/>
        <v>-1.3999999999999986</v>
      </c>
      <c r="AD776" s="143">
        <f t="shared" si="370"/>
        <v>-2.341137123745817</v>
      </c>
      <c r="AE776" s="121">
        <v>25400</v>
      </c>
      <c r="AF776" s="19">
        <f>IF(D776 = D804,1,_xll.BDP(K776,$AF$10)*L776)</f>
        <v>9.5251000000000001</v>
      </c>
      <c r="AG776" s="160">
        <f>AC776*AE776*V776/AF776 / AI803</f>
        <v>-2.7469506475525653E-4</v>
      </c>
      <c r="AH776" s="160">
        <f>AC776*AE776*V776/AF776 / AI804</f>
        <v>-2.2233366008087359E-5</v>
      </c>
      <c r="AI776" s="169"/>
      <c r="AJ776" s="162"/>
      <c r="AK776" s="144"/>
    </row>
    <row r="777" spans="2:37" s="40" customFormat="1" hidden="1" x14ac:dyDescent="0.2">
      <c r="B777" s="45">
        <v>18458</v>
      </c>
      <c r="C777" s="116" t="s">
        <v>22</v>
      </c>
      <c r="D777" s="40" t="str">
        <f>_xll.BDP(C777,$D$10)</f>
        <v>JPY</v>
      </c>
      <c r="E777" s="40" t="s">
        <v>335</v>
      </c>
      <c r="F777" s="2">
        <f>_xll.BDP(C777,$F$10)</f>
        <v>1914</v>
      </c>
      <c r="G777" s="2">
        <f>_xll.BDP(C777,$G$10)</f>
        <v>1830.5</v>
      </c>
      <c r="H777" s="30">
        <f t="shared" si="360"/>
        <v>-83.5</v>
      </c>
      <c r="I777" s="20">
        <f t="shared" si="361"/>
        <v>-4.3625914315569485</v>
      </c>
      <c r="J777" s="23">
        <v>18400</v>
      </c>
      <c r="K777" s="45" t="str">
        <f>CONCATENATE(D804,D777, " Curncy")</f>
        <v>EURJPY Curncy</v>
      </c>
      <c r="L777" s="40">
        <f>IF(D777 = D804,1,_xll.BDP(K777,$L$10))</f>
        <v>1</v>
      </c>
      <c r="M777" s="4">
        <f>IF(D777 = D804,1,_xll.BDP(K777,$M$10)*L777)</f>
        <v>129.72999999999999</v>
      </c>
      <c r="N777" s="264">
        <f t="shared" si="362"/>
        <v>-11843.058660294459</v>
      </c>
      <c r="O777" s="50">
        <f>N777 / AA803</f>
        <v>-8.7483430331719353E-4</v>
      </c>
      <c r="P777" s="273">
        <f>N777 / AA804</f>
        <v>-7.0381780210003296E-5</v>
      </c>
      <c r="Q777" s="7">
        <f t="shared" si="363"/>
        <v>259625.37578046715</v>
      </c>
      <c r="R777" s="10">
        <f>Q777 / AA803*100</f>
        <v>1.9178253799067335</v>
      </c>
      <c r="S777" s="10">
        <f>Q777 / AA804*100</f>
        <v>0.15429203434061201</v>
      </c>
      <c r="T777" s="286">
        <f t="shared" si="364"/>
        <v>0</v>
      </c>
      <c r="U777" s="125">
        <f t="shared" si="365"/>
        <v>1.9178253799067335</v>
      </c>
      <c r="V777" s="30">
        <f t="shared" si="366"/>
        <v>1</v>
      </c>
      <c r="W777" s="40">
        <v>0</v>
      </c>
      <c r="X777" s="40">
        <v>1</v>
      </c>
      <c r="Y777" s="118">
        <f t="shared" si="367"/>
        <v>0</v>
      </c>
      <c r="Z777" s="40">
        <f t="shared" si="368"/>
        <v>0</v>
      </c>
      <c r="AA777" s="3"/>
      <c r="AB777" s="2">
        <f>_xll.BDH(C777,$AB$10,$D$1,$D$1)</f>
        <v>1829</v>
      </c>
      <c r="AC777" s="17">
        <f t="shared" si="369"/>
        <v>85</v>
      </c>
      <c r="AD777" s="143">
        <f t="shared" si="370"/>
        <v>4.6473482777474029</v>
      </c>
      <c r="AE777" s="121">
        <v>18400</v>
      </c>
      <c r="AF777" s="19">
        <f>IF(D777 = D804,1,_xll.BDP(K777,$AF$10)*L777)</f>
        <v>130.12</v>
      </c>
      <c r="AG777" s="160">
        <f>AC777*AE777*V777/AF777 / AI803</f>
        <v>8.8440531217563983E-4</v>
      </c>
      <c r="AH777" s="160">
        <f>AC777*AE777*V777/AF777 / AI804</f>
        <v>7.1582308996403205E-5</v>
      </c>
      <c r="AI777" s="169"/>
      <c r="AJ777" s="162"/>
      <c r="AK777" s="144"/>
    </row>
    <row r="778" spans="2:37" s="40" customFormat="1" hidden="1" x14ac:dyDescent="0.2">
      <c r="B778" s="45">
        <v>26363</v>
      </c>
      <c r="C778" s="116" t="s">
        <v>44</v>
      </c>
      <c r="D778" s="40" t="str">
        <f>_xll.BDP(C778,$D$10)</f>
        <v>USD</v>
      </c>
      <c r="E778" s="40" t="s">
        <v>334</v>
      </c>
      <c r="F778" s="2">
        <f>_xll.BDP(C778,$F$10)</f>
        <v>12.25</v>
      </c>
      <c r="G778" s="2">
        <f>_xll.BDP(C778,$G$10)</f>
        <v>12.385</v>
      </c>
      <c r="H778" s="30">
        <f t="shared" si="360"/>
        <v>0.13499999999999979</v>
      </c>
      <c r="I778" s="20">
        <f t="shared" si="361"/>
        <v>1.1020408163265289</v>
      </c>
      <c r="J778" s="23">
        <v>185050</v>
      </c>
      <c r="K778" s="45" t="str">
        <f>CONCATENATE(D804,D778, " Curncy")</f>
        <v>EURUSD Curncy</v>
      </c>
      <c r="L778" s="40">
        <f>IF(D778 = D804,1,_xll.BDP(K778,$L$10))</f>
        <v>1</v>
      </c>
      <c r="M778" s="4">
        <f>IF(D778 = D804,1,_xll.BDP(K778,$M$10)*L778)</f>
        <v>1.236</v>
      </c>
      <c r="N778" s="264">
        <f t="shared" si="362"/>
        <v>20211.771844660161</v>
      </c>
      <c r="O778" s="50">
        <f>N778 / AA803</f>
        <v>1.4930223557711995E-3</v>
      </c>
      <c r="P778" s="273">
        <f>N778 / AA804</f>
        <v>1.2011597041183913E-4</v>
      </c>
      <c r="Q778" s="7">
        <f t="shared" si="363"/>
        <v>1854242.9207119741</v>
      </c>
      <c r="R778" s="10">
        <f>Q778 / AA803*100</f>
        <v>13.697097686093581</v>
      </c>
      <c r="S778" s="10">
        <f>Q778 / AA804*100</f>
        <v>1.1019528100375038</v>
      </c>
      <c r="T778" s="286">
        <f t="shared" si="364"/>
        <v>0</v>
      </c>
      <c r="U778" s="125">
        <f t="shared" si="365"/>
        <v>13.697097686093581</v>
      </c>
      <c r="V778" s="30">
        <f t="shared" si="366"/>
        <v>1</v>
      </c>
      <c r="W778" s="40">
        <v>0</v>
      </c>
      <c r="X778" s="40">
        <v>1</v>
      </c>
      <c r="Y778" s="118">
        <f t="shared" si="367"/>
        <v>0</v>
      </c>
      <c r="Z778" s="40">
        <f t="shared" si="368"/>
        <v>1.4930223557711995E-3</v>
      </c>
      <c r="AA778" s="3"/>
      <c r="AB778" s="2">
        <f>_xll.BDH(C778,$AB$10,$D$1,$D$1)</f>
        <v>11.56</v>
      </c>
      <c r="AC778" s="17">
        <f t="shared" si="369"/>
        <v>0.6899999999999995</v>
      </c>
      <c r="AD778" s="143">
        <f t="shared" si="370"/>
        <v>5.9688581314878846</v>
      </c>
      <c r="AE778" s="121">
        <v>185050</v>
      </c>
      <c r="AF778" s="19">
        <f>IF(D778 = D804,1,_xll.BDP(K778,$AF$10)*L778)</f>
        <v>1.2302999999999999</v>
      </c>
      <c r="AG778" s="160">
        <f>AC778*AE778*V778/AF778 / AI803</f>
        <v>7.6363496337749177E-3</v>
      </c>
      <c r="AH778" s="160">
        <f>AC778*AE778*V778/AF778 / AI804</f>
        <v>6.1807355921997026E-4</v>
      </c>
      <c r="AI778" s="169"/>
      <c r="AJ778" s="162"/>
      <c r="AK778" s="144"/>
    </row>
    <row r="779" spans="2:37" s="40" customFormat="1" hidden="1" x14ac:dyDescent="0.2">
      <c r="B779" s="45">
        <v>27222</v>
      </c>
      <c r="C779" s="116" t="s">
        <v>43</v>
      </c>
      <c r="D779" s="40" t="str">
        <f>_xll.BDP(C779,$D$10)</f>
        <v>USD</v>
      </c>
      <c r="E779" s="40" t="s">
        <v>333</v>
      </c>
      <c r="F779" s="2">
        <f>_xll.BDP(C779,$F$10)</f>
        <v>119.62</v>
      </c>
      <c r="G779" s="2">
        <f>_xll.BDP(C779,$G$10)</f>
        <v>120.29</v>
      </c>
      <c r="H779" s="30">
        <f t="shared" si="360"/>
        <v>0.67000000000000171</v>
      </c>
      <c r="I779" s="20">
        <f t="shared" si="361"/>
        <v>0.56010700551747339</v>
      </c>
      <c r="J779" s="23">
        <v>-2658</v>
      </c>
      <c r="K779" s="45" t="str">
        <f>CONCATENATE(D804,D779, " Curncy")</f>
        <v>EURUSD Curncy</v>
      </c>
      <c r="L779" s="40">
        <f>IF(D779 = D804,1,_xll.BDP(K779,$L$10))</f>
        <v>1</v>
      </c>
      <c r="M779" s="4">
        <f>IF(D779 = D804,1,_xll.BDP(K779,$M$10)*L779)</f>
        <v>1.236</v>
      </c>
      <c r="N779" s="264">
        <f t="shared" si="362"/>
        <v>-1440.8252427184502</v>
      </c>
      <c r="O779" s="50">
        <f>N779 / AA803</f>
        <v>-1.064322472404339E-4</v>
      </c>
      <c r="P779" s="273">
        <f>N779 / AA804</f>
        <v>-8.5626398097662775E-6</v>
      </c>
      <c r="Q779" s="7">
        <f t="shared" si="363"/>
        <v>-258681.89320388349</v>
      </c>
      <c r="R779" s="10">
        <f>Q779 / AA803*100</f>
        <v>-1.9108559732166808</v>
      </c>
      <c r="S779" s="10">
        <f>Q779 / AA804*100</f>
        <v>-0.1537313347338482</v>
      </c>
      <c r="T779" s="286">
        <f t="shared" si="364"/>
        <v>-1.9108559732166808</v>
      </c>
      <c r="U779" s="125">
        <f t="shared" si="365"/>
        <v>0</v>
      </c>
      <c r="V779" s="30">
        <f t="shared" si="366"/>
        <v>1</v>
      </c>
      <c r="W779" s="40">
        <v>0</v>
      </c>
      <c r="X779" s="40">
        <v>1</v>
      </c>
      <c r="Y779" s="118">
        <f t="shared" si="367"/>
        <v>0</v>
      </c>
      <c r="Z779" s="40">
        <f t="shared" si="368"/>
        <v>0</v>
      </c>
      <c r="AA779" s="3"/>
      <c r="AB779" s="2">
        <f>_xll.BDH(C779,$AB$10,$D$1,$D$1)</f>
        <v>121.83</v>
      </c>
      <c r="AC779" s="17">
        <f t="shared" si="369"/>
        <v>-2.2099999999999937</v>
      </c>
      <c r="AD779" s="143">
        <f t="shared" si="370"/>
        <v>-1.8140031191003807</v>
      </c>
      <c r="AE779" s="121">
        <v>-2658</v>
      </c>
      <c r="AF779" s="19">
        <f>IF(D779 = D804,1,_xll.BDP(K779,$AF$10)*L779)</f>
        <v>1.2302999999999999</v>
      </c>
      <c r="AG779" s="160">
        <f>AC779*AE779*V779/AF779 / AI803</f>
        <v>3.513135289853338E-4</v>
      </c>
      <c r="AH779" s="160">
        <f>AC779*AE779*V779/AF779 / AI804</f>
        <v>2.8434738281457476E-5</v>
      </c>
      <c r="AI779" s="169"/>
      <c r="AJ779" s="162"/>
      <c r="AK779" s="144"/>
    </row>
    <row r="780" spans="2:37" s="40" customFormat="1" hidden="1" x14ac:dyDescent="0.2">
      <c r="B780" s="45">
        <v>1880</v>
      </c>
      <c r="C780" s="116" t="s">
        <v>627</v>
      </c>
      <c r="D780" s="40" t="str">
        <f>_xll.BDP(C780,$D$10)</f>
        <v>EUR</v>
      </c>
      <c r="E780" s="40" t="s">
        <v>665</v>
      </c>
      <c r="F780" s="2">
        <f>_xll.BDP(C780,$F$10)</f>
        <v>70.2</v>
      </c>
      <c r="G780" s="2">
        <f>_xll.BDP(C780,$G$10)</f>
        <v>68.959999999999994</v>
      </c>
      <c r="H780" s="30">
        <f t="shared" si="360"/>
        <v>-1.2400000000000091</v>
      </c>
      <c r="I780" s="20">
        <f t="shared" si="361"/>
        <v>-1.7663817663817794</v>
      </c>
      <c r="J780" s="23">
        <v>-1890</v>
      </c>
      <c r="K780" s="45" t="str">
        <f>CONCATENATE(D804,D780, " Curncy")</f>
        <v>EUREUR Curncy</v>
      </c>
      <c r="L780" s="40">
        <f>IF(D780 = D804,1,_xll.BDP(K780,$L$10))</f>
        <v>1</v>
      </c>
      <c r="M780" s="4">
        <f>IF(D780 = D804,1,_xll.BDP(K780,$M$10)*L780)</f>
        <v>1</v>
      </c>
      <c r="N780" s="264">
        <f t="shared" si="362"/>
        <v>2343.6000000000172</v>
      </c>
      <c r="O780" s="50">
        <f>N780 / AA803</f>
        <v>1.7311927028850952E-4</v>
      </c>
      <c r="P780" s="273">
        <f>N780 / AA804</f>
        <v>1.3927714523037226E-5</v>
      </c>
      <c r="Q780" s="7">
        <f t="shared" si="363"/>
        <v>-130334.39999999999</v>
      </c>
      <c r="R780" s="10">
        <f>Q780 / AA803*100</f>
        <v>-0.96276652250770378</v>
      </c>
      <c r="S780" s="10">
        <f>Q780 / AA804*100</f>
        <v>-7.745606399263226E-2</v>
      </c>
      <c r="T780" s="286">
        <f t="shared" si="364"/>
        <v>-0.96276652250770378</v>
      </c>
      <c r="U780" s="125">
        <f t="shared" si="365"/>
        <v>0</v>
      </c>
      <c r="V780" s="30">
        <f t="shared" si="366"/>
        <v>1</v>
      </c>
      <c r="W780" s="40">
        <v>0</v>
      </c>
      <c r="X780" s="40">
        <v>1</v>
      </c>
      <c r="Y780" s="118">
        <f t="shared" si="367"/>
        <v>1.7311927028850952E-4</v>
      </c>
      <c r="Z780" s="40">
        <f t="shared" si="368"/>
        <v>0</v>
      </c>
      <c r="AA780" s="3"/>
      <c r="AB780" s="2">
        <f>_xll.BDH(C780,$AB$10,$D$1,$D$1)</f>
        <v>70.64</v>
      </c>
      <c r="AC780" s="17">
        <f t="shared" si="369"/>
        <v>-0.43999999999999773</v>
      </c>
      <c r="AD780" s="143">
        <f t="shared" si="370"/>
        <v>-0.62287655719138968</v>
      </c>
      <c r="AE780" s="121">
        <v>-1890</v>
      </c>
      <c r="AF780" s="19">
        <f>IF(D780 = D804,1,_xll.BDP(K780,$AF$10)*L780)</f>
        <v>1</v>
      </c>
      <c r="AG780" s="160">
        <f>AC780*AE780*V780/AF780 / AI803</f>
        <v>6.1188968071353072E-5</v>
      </c>
      <c r="AH780" s="160">
        <f>AC780*AE780*V780/AF780 / AI804</f>
        <v>4.9525342728660406E-6</v>
      </c>
      <c r="AI780" s="169"/>
      <c r="AJ780" s="162"/>
      <c r="AK780" s="144"/>
    </row>
    <row r="781" spans="2:37" s="40" customFormat="1" hidden="1" x14ac:dyDescent="0.2">
      <c r="B781" s="45">
        <v>7003</v>
      </c>
      <c r="C781" s="116" t="s">
        <v>205</v>
      </c>
      <c r="D781" s="40" t="str">
        <f>_xll.BDP(C781,$D$10)</f>
        <v>EUR</v>
      </c>
      <c r="E781" s="40" t="s">
        <v>332</v>
      </c>
      <c r="F781" s="2">
        <f>_xll.BDP(C781,$F$10)</f>
        <v>12.065</v>
      </c>
      <c r="G781" s="2">
        <f>_xll.BDP(C781,$G$10)</f>
        <v>12.07</v>
      </c>
      <c r="H781" s="30">
        <f t="shared" si="360"/>
        <v>5.0000000000007816E-3</v>
      </c>
      <c r="I781" s="20">
        <f t="shared" si="361"/>
        <v>4.1442188147540672E-2</v>
      </c>
      <c r="J781" s="23">
        <v>-16550</v>
      </c>
      <c r="K781" s="45" t="str">
        <f>CONCATENATE(D804,D781, " Curncy")</f>
        <v>EUREUR Curncy</v>
      </c>
      <c r="L781" s="40">
        <f>IF(D781 = D804,1,_xll.BDP(K781,$L$10))</f>
        <v>1</v>
      </c>
      <c r="M781" s="4">
        <f>IF(D781 = D804,1,_xll.BDP(K781,$M$10)*L781)</f>
        <v>1</v>
      </c>
      <c r="N781" s="264">
        <f t="shared" si="362"/>
        <v>-82.750000000012932</v>
      </c>
      <c r="O781" s="50">
        <f>N781 / AA803</f>
        <v>-6.1126555796109808E-6</v>
      </c>
      <c r="P781" s="273">
        <f>N781 / AA804</f>
        <v>-4.9177264754288362E-7</v>
      </c>
      <c r="Q781" s="7">
        <f t="shared" si="363"/>
        <v>-199758.5</v>
      </c>
      <c r="R781" s="10">
        <f>Q781 / AA803*100</f>
        <v>-1.4755950569178602</v>
      </c>
      <c r="S781" s="10">
        <f>Q781 / AA804*100</f>
        <v>-0.11871391711683356</v>
      </c>
      <c r="T781" s="286">
        <f t="shared" si="364"/>
        <v>-1.4755950569178602</v>
      </c>
      <c r="U781" s="125">
        <f t="shared" si="365"/>
        <v>0</v>
      </c>
      <c r="V781" s="30">
        <f t="shared" si="366"/>
        <v>1</v>
      </c>
      <c r="W781" s="40">
        <v>0</v>
      </c>
      <c r="X781" s="40">
        <v>1</v>
      </c>
      <c r="Y781" s="118">
        <f t="shared" si="367"/>
        <v>0</v>
      </c>
      <c r="Z781" s="40">
        <f t="shared" si="368"/>
        <v>0</v>
      </c>
      <c r="AA781" s="3"/>
      <c r="AB781" s="2">
        <f>_xll.BDH(C781,$AB$10,$D$1,$D$1)</f>
        <v>12.73</v>
      </c>
      <c r="AC781" s="17">
        <f t="shared" si="369"/>
        <v>-0.66500000000000092</v>
      </c>
      <c r="AD781" s="143">
        <f t="shared" si="370"/>
        <v>-5.223880597014932</v>
      </c>
      <c r="AE781" s="121">
        <v>-16550</v>
      </c>
      <c r="AF781" s="19">
        <f>IF(D781 = D804,1,_xll.BDP(K781,$AF$10)*L781)</f>
        <v>1</v>
      </c>
      <c r="AG781" s="160">
        <f>AC781*AE781*V781/AF781 / AI803</f>
        <v>8.0980096843590488E-4</v>
      </c>
      <c r="AH781" s="160">
        <f>AC781*AE781*V781/AF781 / AI804</f>
        <v>6.5543956317455244E-5</v>
      </c>
      <c r="AI781" s="169"/>
      <c r="AJ781" s="162"/>
      <c r="AK781" s="144"/>
    </row>
    <row r="782" spans="2:37" s="40" customFormat="1" hidden="1" x14ac:dyDescent="0.2">
      <c r="B782" s="45">
        <v>6273</v>
      </c>
      <c r="C782" s="116" t="s">
        <v>522</v>
      </c>
      <c r="D782" s="40" t="str">
        <f>_xll.BDP(C782,$D$10)</f>
        <v>SEK</v>
      </c>
      <c r="E782" s="40" t="s">
        <v>523</v>
      </c>
      <c r="F782" s="2">
        <f>_xll.BDP(C782,$F$10)</f>
        <v>167.25</v>
      </c>
      <c r="G782" s="2">
        <f>_xll.BDP(C782,$G$10)</f>
        <v>166.6</v>
      </c>
      <c r="H782" s="30">
        <f t="shared" si="360"/>
        <v>-0.65000000000000568</v>
      </c>
      <c r="I782" s="20">
        <f t="shared" si="361"/>
        <v>-0.38863976083707363</v>
      </c>
      <c r="J782" s="23">
        <v>-12400</v>
      </c>
      <c r="K782" s="45" t="str">
        <f>CONCATENATE(D804,D782, " Curncy")</f>
        <v>EURSEK Curncy</v>
      </c>
      <c r="L782" s="40">
        <f>IF(D782 = D804,1,_xll.BDP(K782,$L$10))</f>
        <v>1</v>
      </c>
      <c r="M782" s="4">
        <f>IF(D782 = D804,1,_xll.BDP(K782,$M$10)*L782)</f>
        <v>10.1876</v>
      </c>
      <c r="N782" s="264">
        <f t="shared" si="362"/>
        <v>791.15787820488345</v>
      </c>
      <c r="O782" s="50">
        <f>N782 / AA803</f>
        <v>5.8442001432767493E-5</v>
      </c>
      <c r="P782" s="273">
        <f>N782 / AA804</f>
        <v>4.7017499019838676E-6</v>
      </c>
      <c r="Q782" s="7">
        <f t="shared" si="363"/>
        <v>-202779.85001374219</v>
      </c>
      <c r="R782" s="10">
        <f>Q782 / AA803*100</f>
        <v>-1.4979134521075352</v>
      </c>
      <c r="S782" s="10">
        <f>Q782 / AA804*100</f>
        <v>-0.12050946671853929</v>
      </c>
      <c r="T782" s="286">
        <f t="shared" si="364"/>
        <v>-1.4979134521075352</v>
      </c>
      <c r="U782" s="125">
        <f t="shared" si="365"/>
        <v>0</v>
      </c>
      <c r="V782" s="30">
        <f t="shared" si="366"/>
        <v>1</v>
      </c>
      <c r="W782" s="40">
        <v>0</v>
      </c>
      <c r="X782" s="40">
        <v>1</v>
      </c>
      <c r="Y782" s="118">
        <f t="shared" si="367"/>
        <v>5.8442001432767493E-5</v>
      </c>
      <c r="Z782" s="40">
        <f t="shared" si="368"/>
        <v>0</v>
      </c>
      <c r="AA782" s="3"/>
      <c r="AB782" s="2">
        <f>_xll.BDH(C782,$AB$10,$D$1,$D$1)</f>
        <v>167.95</v>
      </c>
      <c r="AC782" s="17">
        <f t="shared" si="369"/>
        <v>-0.69999999999998863</v>
      </c>
      <c r="AD782" s="143">
        <f t="shared" si="370"/>
        <v>-0.41679071152127933</v>
      </c>
      <c r="AE782" s="121">
        <v>-12400</v>
      </c>
      <c r="AF782" s="19">
        <f>IF(D782 = D804,1,_xll.BDP(K782,$AF$10)*L782)</f>
        <v>10.151300000000001</v>
      </c>
      <c r="AG782" s="160">
        <f>AC782*AE782*V782/AF782 / AI803</f>
        <v>6.2915363619544837E-5</v>
      </c>
      <c r="AH782" s="160">
        <f>AC782*AE782*V782/AF782 / AI804</f>
        <v>5.0922658844691773E-6</v>
      </c>
      <c r="AI782" s="169"/>
      <c r="AJ782" s="162"/>
      <c r="AK782" s="144"/>
    </row>
    <row r="783" spans="2:37" s="40" customFormat="1" hidden="1" x14ac:dyDescent="0.2">
      <c r="B783" s="45">
        <v>1895</v>
      </c>
      <c r="C783" s="116" t="s">
        <v>228</v>
      </c>
      <c r="D783" s="40" t="str">
        <f>_xll.BDP(C783,$D$10)</f>
        <v>BRL</v>
      </c>
      <c r="E783" s="40" t="s">
        <v>466</v>
      </c>
      <c r="F783" s="2">
        <f>_xll.BDP(C783,$F$10)</f>
        <v>36.840000000000003</v>
      </c>
      <c r="G783" s="2">
        <f>_xll.BDP(C783,$G$10)</f>
        <v>36.909999999999997</v>
      </c>
      <c r="H783" s="30">
        <f t="shared" si="360"/>
        <v>6.9999999999993179E-2</v>
      </c>
      <c r="I783" s="20">
        <f t="shared" si="361"/>
        <v>0.19001085776328222</v>
      </c>
      <c r="J783" s="23">
        <v>77000</v>
      </c>
      <c r="K783" s="45" t="str">
        <f>CONCATENATE(D804,D783, " Curncy")</f>
        <v>EURBRL Curncy</v>
      </c>
      <c r="L783" s="40">
        <f>IF(D783 = D804,1,_xll.BDP(K783,$L$10))</f>
        <v>1</v>
      </c>
      <c r="M783" s="4">
        <f>IF(D783 = D804,1,_xll.BDP(K783,$M$10)*L783)</f>
        <v>4.0860000000000003</v>
      </c>
      <c r="N783" s="264">
        <f t="shared" si="362"/>
        <v>1319.1385217815648</v>
      </c>
      <c r="O783" s="50">
        <f>N783 / AA803</f>
        <v>9.7443376984248989E-5</v>
      </c>
      <c r="P783" s="273">
        <f>N783 / AA804</f>
        <v>7.8394712185163103E-6</v>
      </c>
      <c r="Q783" s="7">
        <f t="shared" si="363"/>
        <v>695562.89769946143</v>
      </c>
      <c r="R783" s="10">
        <f>Q783 / AA803*100</f>
        <v>5.1380500635556867</v>
      </c>
      <c r="S783" s="10">
        <f>Q783 / AA804*100</f>
        <v>0.41336411810780738</v>
      </c>
      <c r="T783" s="286">
        <f t="shared" si="364"/>
        <v>0</v>
      </c>
      <c r="U783" s="125">
        <f t="shared" si="365"/>
        <v>5.1380500635556867</v>
      </c>
      <c r="V783" s="30">
        <f t="shared" si="366"/>
        <v>1</v>
      </c>
      <c r="W783" s="40">
        <v>0</v>
      </c>
      <c r="X783" s="40">
        <v>1</v>
      </c>
      <c r="Y783" s="118">
        <f t="shared" si="367"/>
        <v>0</v>
      </c>
      <c r="Z783" s="40">
        <f t="shared" si="368"/>
        <v>9.7443376984248989E-5</v>
      </c>
      <c r="AA783" s="3"/>
      <c r="AB783" s="2">
        <f>_xll.BDH(C783,$AB$10,$D$1,$D$1)</f>
        <v>35</v>
      </c>
      <c r="AC783" s="17">
        <f t="shared" si="369"/>
        <v>1.8400000000000034</v>
      </c>
      <c r="AD783" s="143">
        <f t="shared" si="370"/>
        <v>5.2571428571428669</v>
      </c>
      <c r="AE783" s="121">
        <v>77000</v>
      </c>
      <c r="AF783" s="19">
        <f>IF(D783 = D804,1,_xll.BDP(K783,$AF$10)*L783)</f>
        <v>4.0785</v>
      </c>
      <c r="AG783" s="160">
        <f>AC783*AE783*V783/AF783 / AI803</f>
        <v>2.5560346090222545E-3</v>
      </c>
      <c r="AH783" s="160">
        <f>AC783*AE783*V783/AF783 / AI804</f>
        <v>2.0688123043769674E-4</v>
      </c>
      <c r="AI783" s="169"/>
      <c r="AJ783" s="162"/>
      <c r="AK783" s="144"/>
    </row>
    <row r="784" spans="2:37" s="40" customFormat="1" hidden="1" x14ac:dyDescent="0.2">
      <c r="B784" s="45">
        <v>18799</v>
      </c>
      <c r="C784" s="116" t="s">
        <v>165</v>
      </c>
      <c r="D784" s="40" t="str">
        <f>_xll.BDP(C784,$D$10)</f>
        <v>JPY</v>
      </c>
      <c r="E784" s="40" t="s">
        <v>331</v>
      </c>
      <c r="F784" s="2">
        <f>_xll.BDP(C784,$F$10)</f>
        <v>8503</v>
      </c>
      <c r="G784" s="2">
        <f>_xll.BDP(C784,$G$10)</f>
        <v>8097</v>
      </c>
      <c r="H784" s="30">
        <f t="shared" si="360"/>
        <v>-406</v>
      </c>
      <c r="I784" s="20">
        <f t="shared" si="361"/>
        <v>-4.7747853698694582</v>
      </c>
      <c r="J784" s="23">
        <v>4000</v>
      </c>
      <c r="K784" s="45" t="str">
        <f>CONCATENATE(D804,D784, " Curncy")</f>
        <v>EURJPY Curncy</v>
      </c>
      <c r="L784" s="40">
        <f>IF(D784 = D804,1,_xll.BDP(K784,$L$10))</f>
        <v>1</v>
      </c>
      <c r="M784" s="4">
        <f>IF(D784 = D804,1,_xll.BDP(K784,$M$10)*L784)</f>
        <v>129.72999999999999</v>
      </c>
      <c r="N784" s="264">
        <f t="shared" si="362"/>
        <v>-12518.307253526556</v>
      </c>
      <c r="O784" s="50">
        <f>N784 / AA803</f>
        <v>-9.2471420761984003E-4</v>
      </c>
      <c r="P784" s="273">
        <f>N784 / AA804</f>
        <v>-7.439469608242993E-5</v>
      </c>
      <c r="Q784" s="7">
        <f t="shared" si="363"/>
        <v>249656.97988129195</v>
      </c>
      <c r="R784" s="10">
        <f>Q784 / AA803*100</f>
        <v>1.8441898864773019</v>
      </c>
      <c r="S784" s="10">
        <f>Q784 / AA804*100</f>
        <v>0.14836794437917122</v>
      </c>
      <c r="T784" s="286">
        <f t="shared" si="364"/>
        <v>0</v>
      </c>
      <c r="U784" s="125">
        <f t="shared" si="365"/>
        <v>1.8441898864773019</v>
      </c>
      <c r="V784" s="30">
        <f t="shared" si="366"/>
        <v>1</v>
      </c>
      <c r="W784" s="40">
        <v>0</v>
      </c>
      <c r="X784" s="40">
        <v>1</v>
      </c>
      <c r="Y784" s="118">
        <f t="shared" si="367"/>
        <v>0</v>
      </c>
      <c r="Z784" s="40">
        <f t="shared" si="368"/>
        <v>0</v>
      </c>
      <c r="AA784" s="3"/>
      <c r="AB784" s="2">
        <f>_xll.BDH(C784,$AB$10,$D$1,$D$1)</f>
        <v>8488</v>
      </c>
      <c r="AC784" s="17">
        <f t="shared" si="369"/>
        <v>15</v>
      </c>
      <c r="AD784" s="143">
        <f t="shared" si="370"/>
        <v>0.1767200754005655</v>
      </c>
      <c r="AE784" s="121">
        <v>4000</v>
      </c>
      <c r="AF784" s="19">
        <f>IF(D784 = D804,1,_xll.BDP(K784,$AF$10)*L784)</f>
        <v>130.12</v>
      </c>
      <c r="AG784" s="160">
        <f>AC784*AE784*V784/AF784 / AI803</f>
        <v>3.3928592538707409E-5</v>
      </c>
      <c r="AH784" s="160">
        <f>AC784*AE784*V784/AF784 / AI804</f>
        <v>2.7461243860512739E-6</v>
      </c>
      <c r="AI784" s="169"/>
      <c r="AJ784" s="162"/>
      <c r="AK784" s="144"/>
    </row>
    <row r="785" spans="2:37" s="40" customFormat="1" hidden="1" x14ac:dyDescent="0.2">
      <c r="B785" s="45">
        <v>24655</v>
      </c>
      <c r="C785" s="116" t="s">
        <v>40</v>
      </c>
      <c r="D785" s="40" t="str">
        <f>_xll.BDP(C785,$D$10)</f>
        <v>USD</v>
      </c>
      <c r="E785" s="40" t="s">
        <v>330</v>
      </c>
      <c r="F785" s="2">
        <f>_xll.BDP(C785,$F$10)</f>
        <v>105.88</v>
      </c>
      <c r="G785" s="2">
        <f>_xll.BDP(C785,$G$10)</f>
        <v>104.5</v>
      </c>
      <c r="H785" s="30">
        <f t="shared" si="360"/>
        <v>-1.3799999999999955</v>
      </c>
      <c r="I785" s="20">
        <f t="shared" si="361"/>
        <v>-1.3033622969399277</v>
      </c>
      <c r="J785" s="23">
        <v>1776</v>
      </c>
      <c r="K785" s="45" t="str">
        <f>CONCATENATE(D804,D785, " Curncy")</f>
        <v>EURUSD Curncy</v>
      </c>
      <c r="L785" s="40">
        <f>IF(D785 = D804,1,_xll.BDP(K785,$L$10))</f>
        <v>1</v>
      </c>
      <c r="M785" s="4">
        <f>IF(D785 = D804,1,_xll.BDP(K785,$M$10)*L785)</f>
        <v>1.236</v>
      </c>
      <c r="N785" s="264">
        <f t="shared" si="362"/>
        <v>-1982.9126213592167</v>
      </c>
      <c r="O785" s="50">
        <f>N785 / AA803</f>
        <v>-1.4647567249342065E-4</v>
      </c>
      <c r="P785" s="273">
        <f>N785 / AA804</f>
        <v>-1.1784195645339809E-5</v>
      </c>
      <c r="Q785" s="7">
        <f t="shared" si="363"/>
        <v>150155.33980582524</v>
      </c>
      <c r="R785" s="10">
        <f>Q785 / AA803*100</f>
        <v>1.1091817228668484</v>
      </c>
      <c r="S785" s="10">
        <f>Q785 / AA804*100</f>
        <v>8.9235394560725656E-2</v>
      </c>
      <c r="T785" s="286">
        <f t="shared" si="364"/>
        <v>0</v>
      </c>
      <c r="U785" s="125">
        <f t="shared" si="365"/>
        <v>1.1091817228668484</v>
      </c>
      <c r="V785" s="30">
        <f t="shared" si="366"/>
        <v>1</v>
      </c>
      <c r="W785" s="40">
        <v>0</v>
      </c>
      <c r="X785" s="40">
        <v>1</v>
      </c>
      <c r="Y785" s="118">
        <f t="shared" si="367"/>
        <v>0</v>
      </c>
      <c r="Z785" s="40">
        <f t="shared" si="368"/>
        <v>0</v>
      </c>
      <c r="AA785" s="3"/>
      <c r="AB785" s="2">
        <f>_xll.BDH(C785,$AB$10,$D$1,$D$1)</f>
        <v>106.46</v>
      </c>
      <c r="AC785" s="17">
        <f t="shared" si="369"/>
        <v>-0.57999999999999829</v>
      </c>
      <c r="AD785" s="143">
        <f t="shared" si="370"/>
        <v>-0.544805560773998</v>
      </c>
      <c r="AE785" s="121">
        <v>1776</v>
      </c>
      <c r="AF785" s="19">
        <f>IF(D785 = D804,1,_xll.BDP(K785,$AF$10)*L785)</f>
        <v>1.2302999999999999</v>
      </c>
      <c r="AG785" s="160">
        <f>AC785*AE785*V785/AF785 / AI803</f>
        <v>-6.1605371292199518E-5</v>
      </c>
      <c r="AH785" s="160">
        <f>AC785*AE785*V785/AF785 / AI804</f>
        <v>-4.9862372635778467E-6</v>
      </c>
      <c r="AI785" s="169"/>
      <c r="AJ785" s="162"/>
      <c r="AK785" s="144"/>
    </row>
    <row r="786" spans="2:37" s="40" customFormat="1" hidden="1" x14ac:dyDescent="0.2">
      <c r="B786" s="45">
        <v>23220</v>
      </c>
      <c r="C786" s="116" t="s">
        <v>164</v>
      </c>
      <c r="D786" s="40" t="str">
        <f>_xll.BDP(C786,$D$10)</f>
        <v>JPY</v>
      </c>
      <c r="E786" s="40" t="s">
        <v>329</v>
      </c>
      <c r="F786" s="2">
        <f>_xll.BDP(C786,$F$10)</f>
        <v>4970</v>
      </c>
      <c r="G786" s="2">
        <f>_xll.BDP(C786,$G$10)</f>
        <v>4685</v>
      </c>
      <c r="H786" s="30">
        <f t="shared" si="360"/>
        <v>-285</v>
      </c>
      <c r="I786" s="20">
        <f t="shared" si="361"/>
        <v>-5.7344064386317912</v>
      </c>
      <c r="J786" s="23">
        <v>16100</v>
      </c>
      <c r="K786" s="45" t="str">
        <f>CONCATENATE(D804,D786, " Curncy")</f>
        <v>EURJPY Curncy</v>
      </c>
      <c r="L786" s="40">
        <f>IF(D786 = D804,1,_xll.BDP(K786,$L$10))</f>
        <v>1</v>
      </c>
      <c r="M786" s="4">
        <f>IF(D786 = D804,1,_xll.BDP(K786,$M$10)*L786)</f>
        <v>129.72999999999999</v>
      </c>
      <c r="N786" s="264">
        <f t="shared" si="362"/>
        <v>-35369.613813304561</v>
      </c>
      <c r="O786" s="50">
        <f>N786 / AA803</f>
        <v>-2.6127162202362292E-3</v>
      </c>
      <c r="P786" s="273">
        <f>N786 / AA804</f>
        <v>-2.1019708311221044E-4</v>
      </c>
      <c r="Q786" s="7">
        <f t="shared" si="363"/>
        <v>581426.80952748016</v>
      </c>
      <c r="R786" s="10">
        <f>Q786 / AA803*100</f>
        <v>4.2949387690549932</v>
      </c>
      <c r="S786" s="10">
        <f>Q786 / AA804*100</f>
        <v>0.34553450329147573</v>
      </c>
      <c r="T786" s="286">
        <f t="shared" si="364"/>
        <v>0</v>
      </c>
      <c r="U786" s="125">
        <f t="shared" si="365"/>
        <v>4.2949387690549932</v>
      </c>
      <c r="V786" s="30">
        <f t="shared" si="366"/>
        <v>1</v>
      </c>
      <c r="W786" s="40">
        <v>0</v>
      </c>
      <c r="X786" s="40">
        <v>1</v>
      </c>
      <c r="Y786" s="118">
        <f t="shared" si="367"/>
        <v>0</v>
      </c>
      <c r="Z786" s="40">
        <f t="shared" si="368"/>
        <v>0</v>
      </c>
      <c r="AA786" s="3"/>
      <c r="AB786" s="2">
        <f>_xll.BDH(C786,$AB$10,$D$1,$D$1)</f>
        <v>4700</v>
      </c>
      <c r="AC786" s="17">
        <f t="shared" si="369"/>
        <v>270</v>
      </c>
      <c r="AD786" s="143">
        <f t="shared" si="370"/>
        <v>5.7446808510638299</v>
      </c>
      <c r="AE786" s="121">
        <v>16100</v>
      </c>
      <c r="AF786" s="19">
        <f>IF(D786 = D804,1,_xll.BDP(K786,$AF$10)*L786)</f>
        <v>130.12</v>
      </c>
      <c r="AG786" s="160">
        <f>AC786*AE786*V786/AF786 / AI803</f>
        <v>2.4581265294293521E-3</v>
      </c>
      <c r="AH786" s="160">
        <f>AC786*AE786*V786/AF786 / AI804</f>
        <v>1.9895671176941481E-4</v>
      </c>
      <c r="AI786" s="169"/>
      <c r="AJ786" s="162"/>
      <c r="AK786" s="144"/>
    </row>
    <row r="787" spans="2:37" s="40" customFormat="1" hidden="1" x14ac:dyDescent="0.2">
      <c r="B787" s="45">
        <v>2330</v>
      </c>
      <c r="C787" s="116" t="s">
        <v>137</v>
      </c>
      <c r="D787" s="40" t="str">
        <f>_xll.BDP(C787,$D$10)</f>
        <v>CHF</v>
      </c>
      <c r="E787" s="40" t="s">
        <v>328</v>
      </c>
      <c r="F787" s="2">
        <f>_xll.BDP(C787,$F$10)</f>
        <v>408.6</v>
      </c>
      <c r="G787" s="2">
        <f>_xll.BDP(C787,$G$10)</f>
        <v>403.6</v>
      </c>
      <c r="H787" s="30">
        <f t="shared" si="360"/>
        <v>-5</v>
      </c>
      <c r="I787" s="20">
        <f t="shared" si="361"/>
        <v>-1.2236906510034262</v>
      </c>
      <c r="J787" s="23">
        <v>-56</v>
      </c>
      <c r="K787" s="45" t="str">
        <f>CONCATENATE(D804,D787, " Curncy")</f>
        <v>EURCHF Curncy</v>
      </c>
      <c r="L787" s="40">
        <f>IF(D787 = D804,1,_xll.BDP(K787,$L$10))</f>
        <v>1</v>
      </c>
      <c r="M787" s="4">
        <f>IF(D787 = D804,1,_xll.BDP(K787,$M$10)*L787)</f>
        <v>1.17109</v>
      </c>
      <c r="N787" s="264">
        <f t="shared" si="362"/>
        <v>239.09349409524461</v>
      </c>
      <c r="O787" s="50">
        <f>N787 / AA803</f>
        <v>1.7661585265616359E-5</v>
      </c>
      <c r="P787" s="273">
        <f>N787 / AA804</f>
        <v>1.420902001226331E-6</v>
      </c>
      <c r="Q787" s="7">
        <f t="shared" si="363"/>
        <v>-19299.626843368147</v>
      </c>
      <c r="R787" s="10">
        <f>Q787 / AA803*100</f>
        <v>-0.14256431626405525</v>
      </c>
      <c r="S787" s="10">
        <f>Q787 / AA804*100</f>
        <v>-1.1469520953898945E-2</v>
      </c>
      <c r="T787" s="286">
        <f t="shared" si="364"/>
        <v>-0.14256431626405525</v>
      </c>
      <c r="U787" s="125">
        <f t="shared" si="365"/>
        <v>0</v>
      </c>
      <c r="V787" s="30">
        <f t="shared" si="366"/>
        <v>1</v>
      </c>
      <c r="W787" s="40">
        <v>0</v>
      </c>
      <c r="X787" s="40">
        <v>1</v>
      </c>
      <c r="Y787" s="118">
        <f t="shared" si="367"/>
        <v>1.7661585265616359E-5</v>
      </c>
      <c r="Z787" s="40">
        <f t="shared" si="368"/>
        <v>0</v>
      </c>
      <c r="AA787" s="3"/>
      <c r="AB787" s="2">
        <f>_xll.BDH(C787,$AB$10,$D$1,$D$1)</f>
        <v>398.1</v>
      </c>
      <c r="AC787" s="17">
        <f t="shared" si="369"/>
        <v>10.5</v>
      </c>
      <c r="AD787" s="143">
        <f t="shared" si="370"/>
        <v>2.6375282592313485</v>
      </c>
      <c r="AE787" s="121">
        <v>-56</v>
      </c>
      <c r="AF787" s="19">
        <f>IF(D787 = D804,1,_xll.BDP(K787,$AF$10)*L787)</f>
        <v>1.17014</v>
      </c>
      <c r="AG787" s="160">
        <f>AC787*AE787*V787/AF787 / AI803</f>
        <v>-3.6974145759600355E-5</v>
      </c>
      <c r="AH787" s="160">
        <f>AC787*AE787*V787/AF787 / AI804</f>
        <v>-2.9926264464998371E-6</v>
      </c>
      <c r="AI787" s="169"/>
      <c r="AJ787" s="162"/>
      <c r="AK787" s="144"/>
    </row>
    <row r="788" spans="2:37" s="40" customFormat="1" hidden="1" x14ac:dyDescent="0.2">
      <c r="B788" s="45">
        <v>19530</v>
      </c>
      <c r="C788" s="116" t="s">
        <v>83</v>
      </c>
      <c r="D788" s="40" t="str">
        <f>_xll.BDP(C788,$D$10)</f>
        <v>USD</v>
      </c>
      <c r="E788" s="40" t="s">
        <v>327</v>
      </c>
      <c r="F788" s="2">
        <f>_xll.BDP(C788,$F$10)</f>
        <v>23</v>
      </c>
      <c r="G788" s="2">
        <f>_xll.BDP(C788,$G$10)</f>
        <v>22.9</v>
      </c>
      <c r="H788" s="30">
        <f t="shared" si="360"/>
        <v>-0.10000000000000142</v>
      </c>
      <c r="I788" s="20">
        <f t="shared" si="361"/>
        <v>-0.43478260869565832</v>
      </c>
      <c r="J788" s="23">
        <v>8830</v>
      </c>
      <c r="K788" s="45" t="str">
        <f>CONCATENATE(D804,D788, " Curncy")</f>
        <v>EURUSD Curncy</v>
      </c>
      <c r="L788" s="40">
        <f>IF(D788 = D804,1,_xll.BDP(K788,$L$10))</f>
        <v>1</v>
      </c>
      <c r="M788" s="4">
        <f>IF(D788 = D804,1,_xll.BDP(K788,$M$10)*L788)</f>
        <v>1.236</v>
      </c>
      <c r="N788" s="264">
        <f t="shared" si="362"/>
        <v>-714.40129449839196</v>
      </c>
      <c r="O788" s="50">
        <f>N788 / AA803</f>
        <v>-5.2772073219289676E-5</v>
      </c>
      <c r="P788" s="273">
        <f>N788 / AA804</f>
        <v>-4.2455953595587024E-6</v>
      </c>
      <c r="Q788" s="7">
        <f t="shared" si="363"/>
        <v>163597.89644012947</v>
      </c>
      <c r="R788" s="10">
        <f>Q788 / AA803*100</f>
        <v>1.2084804767217168</v>
      </c>
      <c r="S788" s="10">
        <f>Q788 / AA804*100</f>
        <v>9.7224133733892923E-2</v>
      </c>
      <c r="T788" s="286">
        <f t="shared" si="364"/>
        <v>0</v>
      </c>
      <c r="U788" s="125">
        <f t="shared" si="365"/>
        <v>1.2084804767217168</v>
      </c>
      <c r="V788" s="30">
        <f t="shared" si="366"/>
        <v>1</v>
      </c>
      <c r="W788" s="40">
        <v>0</v>
      </c>
      <c r="X788" s="40">
        <v>1</v>
      </c>
      <c r="Y788" s="118">
        <f t="shared" si="367"/>
        <v>0</v>
      </c>
      <c r="Z788" s="40">
        <f t="shared" si="368"/>
        <v>0</v>
      </c>
      <c r="AA788" s="3"/>
      <c r="AB788" s="2">
        <f>_xll.BDH(C788,$AB$10,$D$1,$D$1)</f>
        <v>22.95</v>
      </c>
      <c r="AC788" s="17">
        <f t="shared" si="369"/>
        <v>5.0000000000000711E-2</v>
      </c>
      <c r="AD788" s="143">
        <f t="shared" si="370"/>
        <v>0.21786492374727978</v>
      </c>
      <c r="AE788" s="121">
        <v>8830</v>
      </c>
      <c r="AF788" s="19">
        <f>IF(D788 = D804,1,_xll.BDP(K788,$AF$10)*L788)</f>
        <v>1.2302999999999999</v>
      </c>
      <c r="AG788" s="160">
        <f>AC788*AE788*V788/AF788 / AI803</f>
        <v>2.6404523362754891E-5</v>
      </c>
      <c r="AH788" s="160">
        <f>AC788*AE788*V788/AF788 / AI804</f>
        <v>2.1371386221163958E-6</v>
      </c>
      <c r="AI788" s="169"/>
      <c r="AJ788" s="162"/>
      <c r="AK788" s="144"/>
    </row>
    <row r="789" spans="2:37" s="40" customFormat="1" hidden="1" x14ac:dyDescent="0.2">
      <c r="B789" s="45">
        <v>6435</v>
      </c>
      <c r="C789" s="116" t="s">
        <v>203</v>
      </c>
      <c r="D789" s="40" t="str">
        <f>_xll.BDP(C789,$D$10)</f>
        <v>EUR</v>
      </c>
      <c r="E789" s="40" t="s">
        <v>326</v>
      </c>
      <c r="F789" s="2">
        <f>_xll.BDP(C789,$F$10)</f>
        <v>24.11</v>
      </c>
      <c r="G789" s="2">
        <f>_xll.BDP(C789,$G$10)</f>
        <v>24.13</v>
      </c>
      <c r="H789" s="30">
        <f t="shared" si="360"/>
        <v>1.9999999999999574E-2</v>
      </c>
      <c r="I789" s="20">
        <f t="shared" si="361"/>
        <v>8.2953131480711637E-2</v>
      </c>
      <c r="J789" s="23">
        <v>16613</v>
      </c>
      <c r="K789" s="45" t="str">
        <f>CONCATENATE(D804,D789, " Curncy")</f>
        <v>EUREUR Curncy</v>
      </c>
      <c r="L789" s="40">
        <f>IF(D789 = D804,1,_xll.BDP(K789,$L$10))</f>
        <v>1</v>
      </c>
      <c r="M789" s="4">
        <f>IF(D789 = D804,1,_xll.BDP(K789,$M$10)*L789)</f>
        <v>1</v>
      </c>
      <c r="N789" s="264">
        <f t="shared" si="362"/>
        <v>332.25999999999294</v>
      </c>
      <c r="O789" s="50">
        <f>N789 / AA803</f>
        <v>2.454369719493878E-5</v>
      </c>
      <c r="P789" s="273">
        <f>N789 / AA804</f>
        <v>1.974578608731958E-6</v>
      </c>
      <c r="Q789" s="7">
        <f t="shared" si="363"/>
        <v>400871.69</v>
      </c>
      <c r="R789" s="10">
        <f>Q789 / AA803*100</f>
        <v>2.9611970665694267</v>
      </c>
      <c r="S789" s="10">
        <f>Q789 / AA804*100</f>
        <v>0.2382329091435158</v>
      </c>
      <c r="T789" s="286">
        <f t="shared" si="364"/>
        <v>0</v>
      </c>
      <c r="U789" s="125">
        <f t="shared" si="365"/>
        <v>2.9611970665694267</v>
      </c>
      <c r="V789" s="30">
        <f t="shared" si="366"/>
        <v>1</v>
      </c>
      <c r="W789" s="40">
        <v>0</v>
      </c>
      <c r="X789" s="40">
        <v>1</v>
      </c>
      <c r="Y789" s="118">
        <f t="shared" si="367"/>
        <v>0</v>
      </c>
      <c r="Z789" s="40">
        <f t="shared" si="368"/>
        <v>2.454369719493878E-5</v>
      </c>
      <c r="AA789" s="3"/>
      <c r="AB789" s="2">
        <f>_xll.BDH(C789,$AB$10,$D$1,$D$1)</f>
        <v>23.97</v>
      </c>
      <c r="AC789" s="17">
        <f t="shared" si="369"/>
        <v>0.14000000000000057</v>
      </c>
      <c r="AD789" s="143">
        <f t="shared" si="370"/>
        <v>0.58406341259908456</v>
      </c>
      <c r="AE789" s="121">
        <v>16613</v>
      </c>
      <c r="AF789" s="19">
        <f>IF(D789 = D804,1,_xll.BDP(K789,$AF$10)*L789)</f>
        <v>1</v>
      </c>
      <c r="AG789" s="160">
        <f>AC789*AE789*V789/AF789 / AI803</f>
        <v>1.7113338831134645E-4</v>
      </c>
      <c r="AH789" s="160">
        <f>AC789*AE789*V789/AF789 / AI804</f>
        <v>1.3851254524431698E-5</v>
      </c>
      <c r="AI789" s="169"/>
      <c r="AJ789" s="162"/>
      <c r="AK789" s="144"/>
    </row>
    <row r="790" spans="2:37" s="40" customFormat="1" hidden="1" x14ac:dyDescent="0.2">
      <c r="B790" s="45">
        <v>19383</v>
      </c>
      <c r="C790" s="116" t="s">
        <v>39</v>
      </c>
      <c r="D790" s="40" t="str">
        <f>_xll.BDP(C790,$D$10)</f>
        <v>USD</v>
      </c>
      <c r="E790" s="40" t="s">
        <v>325</v>
      </c>
      <c r="F790" s="2">
        <f>_xll.BDP(C790,$F$10)</f>
        <v>309.10000000000002</v>
      </c>
      <c r="G790" s="2">
        <f>_xll.BDP(C790,$G$10)</f>
        <v>306.435</v>
      </c>
      <c r="H790" s="30">
        <f t="shared" si="360"/>
        <v>-2.6650000000000205</v>
      </c>
      <c r="I790" s="20">
        <f t="shared" si="361"/>
        <v>-0.86218052410223889</v>
      </c>
      <c r="J790" s="23">
        <v>-1906</v>
      </c>
      <c r="K790" s="45" t="str">
        <f>CONCATENATE(D804,D790, " Curncy")</f>
        <v>EURUSD Curncy</v>
      </c>
      <c r="L790" s="40">
        <f>IF(D790 = D804,1,_xll.BDP(K790,$L$10))</f>
        <v>1</v>
      </c>
      <c r="M790" s="4">
        <f>IF(D790 = D804,1,_xll.BDP(K790,$M$10)*L790)</f>
        <v>1.236</v>
      </c>
      <c r="N790" s="264">
        <f t="shared" si="362"/>
        <v>4109.619741100355</v>
      </c>
      <c r="O790" s="50">
        <f>N790 / AA803</f>
        <v>3.0357329354093772E-4</v>
      </c>
      <c r="P790" s="273">
        <f>N790 / AA804</f>
        <v>2.4422943570696143E-5</v>
      </c>
      <c r="Q790" s="7">
        <f t="shared" si="363"/>
        <v>-472544.58737864078</v>
      </c>
      <c r="R790" s="10">
        <f>Q790 / AA803*100</f>
        <v>-3.4906372310024967</v>
      </c>
      <c r="S790" s="10">
        <f>Q790 / AA804*100</f>
        <v>-0.28082719373681858</v>
      </c>
      <c r="T790" s="286">
        <f t="shared" si="364"/>
        <v>-3.4906372310024967</v>
      </c>
      <c r="U790" s="125">
        <f t="shared" si="365"/>
        <v>0</v>
      </c>
      <c r="V790" s="30">
        <f t="shared" si="366"/>
        <v>1</v>
      </c>
      <c r="W790" s="40">
        <v>0</v>
      </c>
      <c r="X790" s="40">
        <v>1</v>
      </c>
      <c r="Y790" s="118">
        <f t="shared" si="367"/>
        <v>3.0357329354093772E-4</v>
      </c>
      <c r="Z790" s="40">
        <f t="shared" si="368"/>
        <v>0</v>
      </c>
      <c r="AA790" s="3"/>
      <c r="AB790" s="2">
        <f>_xll.BDH(C790,$AB$10,$D$1,$D$1)</f>
        <v>329.1</v>
      </c>
      <c r="AC790" s="17">
        <f t="shared" si="369"/>
        <v>-20</v>
      </c>
      <c r="AD790" s="143">
        <f t="shared" si="370"/>
        <v>-6.0771801883925853</v>
      </c>
      <c r="AE790" s="121">
        <v>-1906</v>
      </c>
      <c r="AF790" s="19">
        <f>IF(D790 = D804,1,_xll.BDP(K790,$AF$10)*L790)</f>
        <v>1.2302999999999999</v>
      </c>
      <c r="AG790" s="160">
        <f>AC790*AE790*V790/AF790 / AI803</f>
        <v>2.2798197748317146E-3</v>
      </c>
      <c r="AH790" s="160">
        <f>AC790*AE790*V790/AF790 / AI804</f>
        <v>1.8452485679518879E-4</v>
      </c>
      <c r="AI790" s="169"/>
      <c r="AJ790" s="162"/>
      <c r="AK790" s="144"/>
    </row>
    <row r="791" spans="2:37" s="40" customFormat="1" hidden="1" x14ac:dyDescent="0.2">
      <c r="B791" s="45">
        <v>24750</v>
      </c>
      <c r="C791" s="116" t="s">
        <v>38</v>
      </c>
      <c r="D791" s="40" t="str">
        <f>_xll.BDP(C791,$D$10)</f>
        <v>USD</v>
      </c>
      <c r="E791" s="40" t="s">
        <v>324</v>
      </c>
      <c r="F791" s="2">
        <f>_xll.BDP(C791,$F$10)</f>
        <v>302.73</v>
      </c>
      <c r="G791" s="2">
        <f>_xll.BDP(C791,$G$10)</f>
        <v>308.84500000000003</v>
      </c>
      <c r="H791" s="30">
        <f t="shared" si="360"/>
        <v>6.1150000000000091</v>
      </c>
      <c r="I791" s="20">
        <f t="shared" si="361"/>
        <v>2.0199517722062592</v>
      </c>
      <c r="J791" s="23">
        <v>-3128</v>
      </c>
      <c r="K791" s="45" t="str">
        <f>CONCATENATE(D804,D791, " Curncy")</f>
        <v>EURUSD Curncy</v>
      </c>
      <c r="L791" s="40">
        <f>IF(D791 = D804,1,_xll.BDP(K791,$L$10))</f>
        <v>1</v>
      </c>
      <c r="M791" s="4">
        <f>IF(D791 = D804,1,_xll.BDP(K791,$M$10)*L791)</f>
        <v>1.236</v>
      </c>
      <c r="N791" s="264">
        <f t="shared" si="362"/>
        <v>-15475.501618123002</v>
      </c>
      <c r="O791" s="50">
        <f>N791 / AA803</f>
        <v>-1.1431590491031245E-3</v>
      </c>
      <c r="P791" s="273">
        <f>N791 / AA804</f>
        <v>-9.1968923296644581E-5</v>
      </c>
      <c r="Q791" s="7">
        <f t="shared" si="363"/>
        <v>-781607.73462783173</v>
      </c>
      <c r="R791" s="10">
        <f>Q791 / AA803*100</f>
        <v>-5.773654235817725</v>
      </c>
      <c r="S791" s="10">
        <f>Q791 / AA804*100</f>
        <v>-0.46449946223306876</v>
      </c>
      <c r="T791" s="286">
        <f t="shared" si="364"/>
        <v>-5.773654235817725</v>
      </c>
      <c r="U791" s="125">
        <f t="shared" si="365"/>
        <v>0</v>
      </c>
      <c r="V791" s="30">
        <f t="shared" si="366"/>
        <v>1</v>
      </c>
      <c r="W791" s="40">
        <v>0</v>
      </c>
      <c r="X791" s="40">
        <v>1</v>
      </c>
      <c r="Y791" s="118">
        <f t="shared" si="367"/>
        <v>0</v>
      </c>
      <c r="Z791" s="40">
        <f t="shared" si="368"/>
        <v>0</v>
      </c>
      <c r="AA791" s="3"/>
      <c r="AB791" s="2">
        <f>_xll.BDH(C791,$AB$10,$D$1,$D$1)</f>
        <v>286.01</v>
      </c>
      <c r="AC791" s="17">
        <f t="shared" si="369"/>
        <v>16.720000000000027</v>
      </c>
      <c r="AD791" s="143">
        <f t="shared" si="370"/>
        <v>5.8459494423272007</v>
      </c>
      <c r="AE791" s="121">
        <v>-3128</v>
      </c>
      <c r="AF791" s="19">
        <f>IF(D791 = D804,1,_xll.BDP(K791,$AF$10)*L791)</f>
        <v>1.2302999999999999</v>
      </c>
      <c r="AG791" s="160">
        <f>AC791*AE791*V791/AF791 / AI803</f>
        <v>-3.1278840239995502E-3</v>
      </c>
      <c r="AH791" s="160">
        <f>AC791*AE791*V791/AF791 / AI804</f>
        <v>-2.5316578002008072E-4</v>
      </c>
      <c r="AI791" s="169"/>
      <c r="AJ791" s="162"/>
      <c r="AK791" s="144"/>
    </row>
    <row r="792" spans="2:37" s="40" customFormat="1" hidden="1" x14ac:dyDescent="0.2">
      <c r="B792" s="45">
        <v>19902</v>
      </c>
      <c r="C792" s="116" t="s">
        <v>37</v>
      </c>
      <c r="D792" s="40" t="str">
        <f>_xll.BDP(C792,$D$10)</f>
        <v>USD</v>
      </c>
      <c r="E792" s="40" t="s">
        <v>323</v>
      </c>
      <c r="F792" s="2">
        <f>_xll.BDP(C792,$F$10)</f>
        <v>10.029999999999999</v>
      </c>
      <c r="G792" s="2">
        <f>_xll.BDP(C792,$G$10)</f>
        <v>10.32</v>
      </c>
      <c r="H792" s="30">
        <f t="shared" si="360"/>
        <v>0.29000000000000092</v>
      </c>
      <c r="I792" s="20">
        <f t="shared" si="361"/>
        <v>2.8913260219342067</v>
      </c>
      <c r="J792" s="23">
        <v>125800</v>
      </c>
      <c r="K792" s="45" t="str">
        <f>CONCATENATE(D804,D792, " Curncy")</f>
        <v>EURUSD Curncy</v>
      </c>
      <c r="L792" s="40">
        <f>IF(D792 = D804,1,_xll.BDP(K792,$L$10))</f>
        <v>1</v>
      </c>
      <c r="M792" s="4">
        <f>IF(D792 = D804,1,_xll.BDP(K792,$M$10)*L792)</f>
        <v>1.236</v>
      </c>
      <c r="N792" s="264">
        <f t="shared" si="362"/>
        <v>29516.181229773556</v>
      </c>
      <c r="O792" s="50">
        <f>N792 / AA803</f>
        <v>2.1803293037215231E-3</v>
      </c>
      <c r="P792" s="273">
        <f>N792 / AA804</f>
        <v>1.7541088324736002E-4</v>
      </c>
      <c r="Q792" s="7">
        <f t="shared" si="363"/>
        <v>1050368.932038835</v>
      </c>
      <c r="R792" s="10">
        <f>Q792 / AA803*100</f>
        <v>7.7589649704848442</v>
      </c>
      <c r="S792" s="10">
        <f>Q792 / AA804*100</f>
        <v>0.62422079831474131</v>
      </c>
      <c r="T792" s="286">
        <f t="shared" si="364"/>
        <v>0</v>
      </c>
      <c r="U792" s="125">
        <f t="shared" si="365"/>
        <v>7.7589649704848442</v>
      </c>
      <c r="V792" s="30">
        <f t="shared" si="366"/>
        <v>1</v>
      </c>
      <c r="W792" s="40">
        <v>0</v>
      </c>
      <c r="X792" s="40">
        <v>1</v>
      </c>
      <c r="Y792" s="118">
        <f t="shared" si="367"/>
        <v>0</v>
      </c>
      <c r="Z792" s="40">
        <f t="shared" si="368"/>
        <v>2.1803293037215231E-3</v>
      </c>
      <c r="AA792" s="3"/>
      <c r="AB792" s="2">
        <f>_xll.BDH(C792,$AB$10,$D$1,$D$1)</f>
        <v>9.44</v>
      </c>
      <c r="AC792" s="17">
        <f t="shared" si="369"/>
        <v>0.58999999999999986</v>
      </c>
      <c r="AD792" s="143">
        <f t="shared" si="370"/>
        <v>6.2499999999999982</v>
      </c>
      <c r="AE792" s="121">
        <v>125800</v>
      </c>
      <c r="AF792" s="19">
        <f>IF(D792 = D804,1,_xll.BDP(K792,$AF$10)*L792)</f>
        <v>1.2302999999999999</v>
      </c>
      <c r="AG792" s="160">
        <f>AC792*AE792*V792/AF792 / AI803</f>
        <v>4.4389502446893891E-3</v>
      </c>
      <c r="AH792" s="160">
        <f>AC792*AE792*V792/AF792 / AI804</f>
        <v>3.592813200695829E-4</v>
      </c>
      <c r="AI792" s="169"/>
      <c r="AJ792" s="162"/>
      <c r="AK792" s="144"/>
    </row>
    <row r="793" spans="2:37" s="40" customFormat="1" hidden="1" x14ac:dyDescent="0.2">
      <c r="B793" s="45">
        <v>2974</v>
      </c>
      <c r="C793" s="116" t="s">
        <v>33</v>
      </c>
      <c r="D793" s="40" t="str">
        <f>_xll.BDP(C793,$D$10)</f>
        <v>USD</v>
      </c>
      <c r="E793" s="40" t="s">
        <v>322</v>
      </c>
      <c r="F793" s="2">
        <f>_xll.BDP(C793,$F$10)</f>
        <v>180.26</v>
      </c>
      <c r="G793" s="2">
        <f>_xll.BDP(C793,$G$10)</f>
        <v>180.4</v>
      </c>
      <c r="H793" s="30">
        <f t="shared" si="360"/>
        <v>0.14000000000001478</v>
      </c>
      <c r="I793" s="20">
        <f t="shared" si="361"/>
        <v>7.7665594141803393E-2</v>
      </c>
      <c r="J793" s="23">
        <v>-4551</v>
      </c>
      <c r="K793" s="45" t="str">
        <f>CONCATENATE(D804,D793, " Curncy")</f>
        <v>EURUSD Curncy</v>
      </c>
      <c r="L793" s="40">
        <f>IF(D793 = D804,1,_xll.BDP(K793,$L$10))</f>
        <v>1</v>
      </c>
      <c r="M793" s="4">
        <f>IF(D793 = D804,1,_xll.BDP(K793,$M$10)*L793)</f>
        <v>1.236</v>
      </c>
      <c r="N793" s="264">
        <f t="shared" si="362"/>
        <v>-515.48543689325834</v>
      </c>
      <c r="O793" s="50">
        <f>N793 / AA803</f>
        <v>-3.8078367758710424E-5</v>
      </c>
      <c r="P793" s="273">
        <f>N793 / AA804</f>
        <v>-3.0634639041783457E-6</v>
      </c>
      <c r="Q793" s="7">
        <f t="shared" si="363"/>
        <v>-664239.80582524277</v>
      </c>
      <c r="R793" s="10">
        <f>Q793 / AA803*100</f>
        <v>-4.9066696740504536</v>
      </c>
      <c r="S793" s="10">
        <f>Q793 / AA804*100</f>
        <v>-0.39474920593836804</v>
      </c>
      <c r="T793" s="286">
        <f t="shared" si="364"/>
        <v>-4.9066696740504536</v>
      </c>
      <c r="U793" s="125">
        <f t="shared" si="365"/>
        <v>0</v>
      </c>
      <c r="V793" s="30">
        <f t="shared" si="366"/>
        <v>1</v>
      </c>
      <c r="W793" s="40">
        <v>0</v>
      </c>
      <c r="X793" s="40">
        <v>1</v>
      </c>
      <c r="Y793" s="118">
        <f t="shared" si="367"/>
        <v>0</v>
      </c>
      <c r="Z793" s="40">
        <f t="shared" si="368"/>
        <v>0</v>
      </c>
      <c r="AA793" s="3"/>
      <c r="AB793" s="2">
        <f>_xll.BDH(C793,$AB$10,$D$1,$D$1)</f>
        <v>183.36</v>
      </c>
      <c r="AC793" s="17">
        <f t="shared" si="369"/>
        <v>-3.1000000000000227</v>
      </c>
      <c r="AD793" s="143">
        <f t="shared" si="370"/>
        <v>-1.6906631762652828</v>
      </c>
      <c r="AE793" s="121">
        <v>-4551</v>
      </c>
      <c r="AF793" s="19">
        <f>IF(D793 = D804,1,_xll.BDP(K793,$AF$10)*L793)</f>
        <v>1.2302999999999999</v>
      </c>
      <c r="AG793" s="160">
        <f>AC793*AE793*V793/AF793 / AI803</f>
        <v>8.4375460034899149E-4</v>
      </c>
      <c r="AH793" s="160">
        <f>AC793*AE793*V793/AF793 / AI804</f>
        <v>6.8292107349218845E-5</v>
      </c>
      <c r="AI793" s="169"/>
      <c r="AJ793" s="162"/>
      <c r="AK793" s="144"/>
    </row>
    <row r="794" spans="2:37" s="40" customFormat="1" hidden="1" x14ac:dyDescent="0.2">
      <c r="B794" s="45">
        <v>18706</v>
      </c>
      <c r="C794" s="116" t="s">
        <v>550</v>
      </c>
      <c r="D794" s="40" t="str">
        <f>_xll.BDP(C794,$D$10)</f>
        <v>USD</v>
      </c>
      <c r="E794" s="40" t="s">
        <v>551</v>
      </c>
      <c r="F794" s="2">
        <f>_xll.BDP(C794,$F$10)</f>
        <v>34.5</v>
      </c>
      <c r="G794" s="2">
        <f>_xll.BDP(C794,$G$10)</f>
        <v>34.64</v>
      </c>
      <c r="H794" s="30">
        <f t="shared" si="360"/>
        <v>0.14000000000000057</v>
      </c>
      <c r="I794" s="20">
        <f t="shared" si="361"/>
        <v>0.40579710144927705</v>
      </c>
      <c r="J794" s="23">
        <v>-5670</v>
      </c>
      <c r="K794" s="45" t="str">
        <f>CONCATENATE(D804,D794, " Curncy")</f>
        <v>EURUSD Curncy</v>
      </c>
      <c r="L794" s="40">
        <f>IF(D794 = D804,1,_xll.BDP(K794,$L$10))</f>
        <v>1</v>
      </c>
      <c r="M794" s="4">
        <f>IF(D794 = D804,1,_xll.BDP(K794,$M$10)*L794)</f>
        <v>1.236</v>
      </c>
      <c r="N794" s="264">
        <f t="shared" si="362"/>
        <v>-642.2330097087405</v>
      </c>
      <c r="O794" s="50">
        <f>N794 / AA803</f>
        <v>-4.74410778272613E-5</v>
      </c>
      <c r="P794" s="273">
        <f>N794 / AA804</f>
        <v>-3.8167084897142292E-6</v>
      </c>
      <c r="Q794" s="7">
        <f t="shared" si="363"/>
        <v>-158906.79611650488</v>
      </c>
      <c r="R794" s="10">
        <f>Q794 / AA803*100</f>
        <v>-1.1738278113830891</v>
      </c>
      <c r="S794" s="10">
        <f>Q794 / AA804*100</f>
        <v>-9.443627291692884E-2</v>
      </c>
      <c r="T794" s="286">
        <f t="shared" si="364"/>
        <v>-1.1738278113830891</v>
      </c>
      <c r="U794" s="125">
        <f t="shared" si="365"/>
        <v>0</v>
      </c>
      <c r="V794" s="30">
        <f t="shared" si="366"/>
        <v>1</v>
      </c>
      <c r="W794" s="40">
        <v>0</v>
      </c>
      <c r="X794" s="40">
        <v>1</v>
      </c>
      <c r="Y794" s="118">
        <f t="shared" si="367"/>
        <v>0</v>
      </c>
      <c r="Z794" s="40">
        <f t="shared" si="368"/>
        <v>0</v>
      </c>
      <c r="AA794" s="3"/>
      <c r="AB794" s="2">
        <f>_xll.BDH(C794,$AB$10,$D$1,$D$1)</f>
        <v>44.35</v>
      </c>
      <c r="AC794" s="17">
        <f t="shared" si="369"/>
        <v>-9.8500000000000014</v>
      </c>
      <c r="AD794" s="143">
        <f t="shared" si="370"/>
        <v>-22.20969560315671</v>
      </c>
      <c r="AE794" s="121">
        <v>-5670</v>
      </c>
      <c r="AF794" s="19">
        <f>IF(D794 = D804,1,_xll.BDP(K794,$AF$10)*L794)</f>
        <v>1.2302999999999999</v>
      </c>
      <c r="AG794" s="160">
        <f>AC794*AE794*V794/AF794 / AI803</f>
        <v>3.3401572537897135E-3</v>
      </c>
      <c r="AH794" s="160">
        <f>AC794*AE794*V794/AF794 / AI804</f>
        <v>2.7034682553995012E-4</v>
      </c>
      <c r="AI794" s="169"/>
      <c r="AJ794" s="162"/>
      <c r="AK794" s="144"/>
    </row>
    <row r="795" spans="2:37" s="40" customFormat="1" hidden="1" x14ac:dyDescent="0.2">
      <c r="B795" s="45">
        <v>25372</v>
      </c>
      <c r="D795" s="40" t="s">
        <v>35</v>
      </c>
      <c r="E795" s="40" t="s">
        <v>321</v>
      </c>
      <c r="F795" s="2">
        <v>9.9999999999999995E-7</v>
      </c>
      <c r="G795" s="2">
        <v>9.9999999999999995E-7</v>
      </c>
      <c r="H795" s="30">
        <f t="shared" si="360"/>
        <v>0</v>
      </c>
      <c r="I795" s="20">
        <f t="shared" si="361"/>
        <v>0</v>
      </c>
      <c r="J795" s="23">
        <v>6715000</v>
      </c>
      <c r="K795" s="45" t="str">
        <f>CONCATENATE(D804,D795, " Curncy")</f>
        <v>EURUSD Curncy</v>
      </c>
      <c r="L795" s="40">
        <f>IF(D795 = D804,1,_xll.BDP(K795,$L$10))</f>
        <v>1</v>
      </c>
      <c r="M795" s="4">
        <f>IF(D795 = D804,1,_xll.BDP(K795,$M$10)*L795)</f>
        <v>1.236</v>
      </c>
      <c r="N795" s="264">
        <f t="shared" si="362"/>
        <v>0</v>
      </c>
      <c r="O795" s="50">
        <f>N795 / AA803</f>
        <v>0</v>
      </c>
      <c r="P795" s="273">
        <f>N795 / AA804</f>
        <v>0</v>
      </c>
      <c r="Q795" s="7">
        <f t="shared" si="363"/>
        <v>5.4328478964401294E-2</v>
      </c>
      <c r="R795" s="10">
        <f>Q795 / AA803*100</f>
        <v>4.0131876746039096E-7</v>
      </c>
      <c r="S795" s="10">
        <f>Q795 / AA804*100</f>
        <v>3.2286718957458984E-8</v>
      </c>
      <c r="T795" s="286">
        <f t="shared" si="364"/>
        <v>0</v>
      </c>
      <c r="U795" s="125">
        <f t="shared" si="365"/>
        <v>4.0131876746039096E-7</v>
      </c>
      <c r="V795" s="30">
        <f t="shared" si="366"/>
        <v>0.01</v>
      </c>
      <c r="W795" s="40">
        <v>1</v>
      </c>
      <c r="X795" s="40">
        <v>100</v>
      </c>
      <c r="Y795" s="118">
        <f t="shared" si="367"/>
        <v>0</v>
      </c>
      <c r="Z795" s="40">
        <f t="shared" si="368"/>
        <v>0</v>
      </c>
      <c r="AA795" s="3"/>
      <c r="AB795" s="2">
        <v>9.9999999999999995E-7</v>
      </c>
      <c r="AC795" s="17">
        <f t="shared" si="369"/>
        <v>0</v>
      </c>
      <c r="AD795" s="143">
        <f t="shared" si="370"/>
        <v>0</v>
      </c>
      <c r="AE795" s="121">
        <v>6715000</v>
      </c>
      <c r="AF795" s="19">
        <f>IF(D795 = D804,1,_xll.BDP(K795,$AF$10)*L795)</f>
        <v>1.2302999999999999</v>
      </c>
      <c r="AG795" s="160">
        <f>AC795*AE795*V795/AF795 / AI803</f>
        <v>0</v>
      </c>
      <c r="AH795" s="160">
        <f>AC795*AE795*V795/AF795 / AI804</f>
        <v>0</v>
      </c>
      <c r="AI795" s="169"/>
      <c r="AJ795" s="162"/>
      <c r="AK795" s="144"/>
    </row>
    <row r="796" spans="2:37" s="40" customFormat="1" hidden="1" x14ac:dyDescent="0.2">
      <c r="B796" s="45">
        <v>25072</v>
      </c>
      <c r="C796" s="116" t="s">
        <v>32</v>
      </c>
      <c r="D796" s="40" t="str">
        <f>_xll.BDP(C796,$D$10)</f>
        <v>USD</v>
      </c>
      <c r="E796" s="40" t="s">
        <v>320</v>
      </c>
      <c r="F796" s="2">
        <f>_xll.BDP(C796,$F$10)</f>
        <v>71.09</v>
      </c>
      <c r="G796" s="2">
        <f>_xll.BDP(C796,$G$10)</f>
        <v>71.36</v>
      </c>
      <c r="H796" s="30">
        <f t="shared" si="360"/>
        <v>0.26999999999999602</v>
      </c>
      <c r="I796" s="20">
        <f t="shared" si="361"/>
        <v>0.3798002532001632</v>
      </c>
      <c r="J796" s="23">
        <v>3345</v>
      </c>
      <c r="K796" s="45" t="str">
        <f>CONCATENATE(D804,D796, " Curncy")</f>
        <v>EURUSD Curncy</v>
      </c>
      <c r="L796" s="40">
        <f>IF(D796 = D804,1,_xll.BDP(K796,$L$10))</f>
        <v>1</v>
      </c>
      <c r="M796" s="4">
        <f>IF(D796 = D804,1,_xll.BDP(K796,$M$10)*L796)</f>
        <v>1.236</v>
      </c>
      <c r="N796" s="264">
        <f t="shared" si="362"/>
        <v>730.70388349513485</v>
      </c>
      <c r="O796" s="50">
        <f>N796 / AA803</f>
        <v>5.397632834428097E-5</v>
      </c>
      <c r="P796" s="273">
        <f>N796 / AA804</f>
        <v>4.3424795571747808E-6</v>
      </c>
      <c r="Q796" s="7">
        <f t="shared" si="363"/>
        <v>193122.3300970874</v>
      </c>
      <c r="R796" s="10">
        <f>Q796 / AA803*100</f>
        <v>1.4265743669066471</v>
      </c>
      <c r="S796" s="10">
        <f>Q796 / AA804*100</f>
        <v>0.11477012637036925</v>
      </c>
      <c r="T796" s="286">
        <f t="shared" si="364"/>
        <v>0</v>
      </c>
      <c r="U796" s="125">
        <f t="shared" si="365"/>
        <v>1.4265743669066471</v>
      </c>
      <c r="V796" s="30">
        <f t="shared" si="366"/>
        <v>1</v>
      </c>
      <c r="W796" s="40">
        <v>0</v>
      </c>
      <c r="X796" s="40">
        <v>1</v>
      </c>
      <c r="Y796" s="118">
        <f t="shared" si="367"/>
        <v>0</v>
      </c>
      <c r="Z796" s="40">
        <f t="shared" si="368"/>
        <v>5.397632834428097E-5</v>
      </c>
      <c r="AA796" s="3"/>
      <c r="AB796" s="2">
        <f>_xll.BDH(C796,$AB$10,$D$1,$D$1)</f>
        <v>73.010000000000005</v>
      </c>
      <c r="AC796" s="17">
        <f t="shared" si="369"/>
        <v>-1.9200000000000017</v>
      </c>
      <c r="AD796" s="143">
        <f t="shared" si="370"/>
        <v>-2.6297767429119321</v>
      </c>
      <c r="AE796" s="121">
        <v>3345</v>
      </c>
      <c r="AF796" s="19">
        <f>IF(D796 = D804,1,_xll.BDP(K796,$AF$10)*L796)</f>
        <v>1.2302999999999999</v>
      </c>
      <c r="AG796" s="160">
        <f>AC796*AE796*V796/AF796 / AI803</f>
        <v>-3.8410059081529953E-4</v>
      </c>
      <c r="AH796" s="160">
        <f>AC796*AE796*V796/AF796 / AI804</f>
        <v>-3.1088469052503189E-5</v>
      </c>
      <c r="AI796" s="169"/>
      <c r="AJ796" s="162"/>
      <c r="AK796" s="144"/>
    </row>
    <row r="797" spans="2:37" s="40" customFormat="1" hidden="1" x14ac:dyDescent="0.2">
      <c r="B797" s="45">
        <v>2280</v>
      </c>
      <c r="C797" s="116" t="s">
        <v>282</v>
      </c>
      <c r="D797" s="40" t="str">
        <f>_xll.BDP(C797,$D$10)</f>
        <v>USD</v>
      </c>
      <c r="E797" s="40" t="s">
        <v>319</v>
      </c>
      <c r="F797" s="2">
        <f>_xll.BDP(C797,$F$10)</f>
        <v>87.14</v>
      </c>
      <c r="G797" s="2">
        <f>_xll.BDP(C797,$G$10)</f>
        <v>87.06</v>
      </c>
      <c r="H797" s="30">
        <f t="shared" si="360"/>
        <v>-7.9999999999998295E-2</v>
      </c>
      <c r="I797" s="20">
        <f t="shared" si="361"/>
        <v>-9.1806288730776092E-2</v>
      </c>
      <c r="J797" s="23">
        <v>-3520</v>
      </c>
      <c r="K797" s="45" t="str">
        <f>CONCATENATE(D804,D797, " Curncy")</f>
        <v>EURUSD Curncy</v>
      </c>
      <c r="L797" s="40">
        <f>IF(D797 = D804,1,_xll.BDP(K797,$L$10))</f>
        <v>1</v>
      </c>
      <c r="M797" s="4">
        <f>IF(D797 = D804,1,_xll.BDP(K797,$M$10)*L797)</f>
        <v>1.236</v>
      </c>
      <c r="N797" s="264">
        <f t="shared" si="362"/>
        <v>227.83171521035112</v>
      </c>
      <c r="O797" s="50">
        <f>N797 / AA803</f>
        <v>1.6829689488733236E-5</v>
      </c>
      <c r="P797" s="273">
        <f>N797 / AA804</f>
        <v>1.3539746922442675E-6</v>
      </c>
      <c r="Q797" s="7">
        <f t="shared" si="363"/>
        <v>-247937.86407766992</v>
      </c>
      <c r="R797" s="10">
        <f>Q797 / AA803*100</f>
        <v>-1.8314909586114334</v>
      </c>
      <c r="S797" s="10">
        <f>Q797 / AA804*100</f>
        <v>-0.14734629588348558</v>
      </c>
      <c r="T797" s="286">
        <f t="shared" si="364"/>
        <v>-1.8314909586114334</v>
      </c>
      <c r="U797" s="125">
        <f t="shared" si="365"/>
        <v>0</v>
      </c>
      <c r="V797" s="30">
        <f t="shared" si="366"/>
        <v>1</v>
      </c>
      <c r="W797" s="40">
        <v>0</v>
      </c>
      <c r="X797" s="40">
        <v>1</v>
      </c>
      <c r="Y797" s="118">
        <f t="shared" si="367"/>
        <v>1.6829689488733236E-5</v>
      </c>
      <c r="Z797" s="40">
        <f t="shared" si="368"/>
        <v>0</v>
      </c>
      <c r="AA797" s="3"/>
      <c r="AB797" s="2">
        <f>_xll.BDH(C797,$AB$10,$D$1,$D$1)</f>
        <v>87.92</v>
      </c>
      <c r="AC797" s="17">
        <f t="shared" si="369"/>
        <v>-0.78000000000000114</v>
      </c>
      <c r="AD797" s="143">
        <f t="shared" si="370"/>
        <v>-0.88717015468607952</v>
      </c>
      <c r="AE797" s="121">
        <v>-3520</v>
      </c>
      <c r="AF797" s="19">
        <f>IF(D797 = D804,1,_xll.BDP(K797,$AF$10)*L797)</f>
        <v>1.2302999999999999</v>
      </c>
      <c r="AG797" s="160">
        <f>AC797*AE797*V797/AF797 / AI803</f>
        <v>1.6420443792701902E-4</v>
      </c>
      <c r="AH797" s="160">
        <f>AC797*AE797*V797/AF797 / AI804</f>
        <v>1.3290436695091057E-5</v>
      </c>
      <c r="AI797" s="169"/>
      <c r="AJ797" s="162"/>
      <c r="AK797" s="144"/>
    </row>
    <row r="798" spans="2:37" s="40" customFormat="1" hidden="1" x14ac:dyDescent="0.2">
      <c r="B798" s="45">
        <v>22516</v>
      </c>
      <c r="C798" s="116" t="s">
        <v>31</v>
      </c>
      <c r="D798" s="40" t="str">
        <f>_xll.BDP(C798,$D$10)</f>
        <v>USD</v>
      </c>
      <c r="E798" s="40" t="s">
        <v>318</v>
      </c>
      <c r="F798" s="2">
        <f>_xll.BDP(C798,$F$10)</f>
        <v>2.39</v>
      </c>
      <c r="G798" s="2">
        <f>_xll.BDP(C798,$G$10)</f>
        <v>2.4750000000000001</v>
      </c>
      <c r="H798" s="30">
        <f t="shared" si="360"/>
        <v>8.4999999999999964E-2</v>
      </c>
      <c r="I798" s="20">
        <f t="shared" si="361"/>
        <v>3.5564853556485336</v>
      </c>
      <c r="J798" s="23">
        <v>-385043</v>
      </c>
      <c r="K798" s="45" t="str">
        <f>CONCATENATE(D804,D798, " Curncy")</f>
        <v>EURUSD Curncy</v>
      </c>
      <c r="L798" s="40">
        <f>IF(D798 = D804,1,_xll.BDP(K798,$L$10))</f>
        <v>1</v>
      </c>
      <c r="M798" s="4">
        <f>IF(D798 = D804,1,_xll.BDP(K798,$M$10)*L798)</f>
        <v>1.236</v>
      </c>
      <c r="N798" s="264">
        <f t="shared" si="362"/>
        <v>-26479.494336569569</v>
      </c>
      <c r="O798" s="50">
        <f>N798 / AA803</f>
        <v>-1.9560124326487498E-3</v>
      </c>
      <c r="P798" s="273">
        <f>N798 / AA804</f>
        <v>-1.5736424212071994E-4</v>
      </c>
      <c r="Q798" s="7">
        <f t="shared" si="363"/>
        <v>-771020.57038834959</v>
      </c>
      <c r="R798" s="10">
        <f>Q798 / AA803*100</f>
        <v>-5.6954479656537158</v>
      </c>
      <c r="S798" s="10">
        <f>Q798 / AA804*100</f>
        <v>-0.45820764617503768</v>
      </c>
      <c r="T798" s="286">
        <f t="shared" si="364"/>
        <v>-5.6954479656537158</v>
      </c>
      <c r="U798" s="125">
        <f t="shared" si="365"/>
        <v>0</v>
      </c>
      <c r="V798" s="30">
        <f t="shared" si="366"/>
        <v>1</v>
      </c>
      <c r="W798" s="40">
        <v>0</v>
      </c>
      <c r="X798" s="40">
        <v>1</v>
      </c>
      <c r="Y798" s="118">
        <f t="shared" si="367"/>
        <v>0</v>
      </c>
      <c r="Z798" s="40">
        <f t="shared" si="368"/>
        <v>0</v>
      </c>
      <c r="AA798" s="3"/>
      <c r="AB798" s="2">
        <f>_xll.BDH(C798,$AB$10,$D$1,$D$1)</f>
        <v>2.66</v>
      </c>
      <c r="AC798" s="17">
        <f t="shared" si="369"/>
        <v>-0.27</v>
      </c>
      <c r="AD798" s="143">
        <f t="shared" si="370"/>
        <v>-10.150375939849624</v>
      </c>
      <c r="AE798" s="121">
        <v>-385043</v>
      </c>
      <c r="AF798" s="19">
        <f>IF(D798 = D804,1,_xll.BDP(K798,$AF$10)*L798)</f>
        <v>1.2302999999999999</v>
      </c>
      <c r="AG798" s="160">
        <f>AC798*AE798*V798/AF798 / AI803</f>
        <v>6.2175691054916719E-3</v>
      </c>
      <c r="AH798" s="160">
        <f>AC798*AE798*V798/AF798 / AI804</f>
        <v>5.0323980056262503E-4</v>
      </c>
      <c r="AI798" s="169"/>
      <c r="AJ798" s="162"/>
      <c r="AK798" s="144"/>
    </row>
    <row r="799" spans="2:37" s="40" customFormat="1" hidden="1" x14ac:dyDescent="0.2">
      <c r="B799" s="45">
        <v>22608</v>
      </c>
      <c r="C799" s="116" t="s">
        <v>220</v>
      </c>
      <c r="D799" s="40" t="str">
        <f>_xll.BDP(C799,$D$10)</f>
        <v>DKK</v>
      </c>
      <c r="E799" s="40" t="s">
        <v>317</v>
      </c>
      <c r="F799" s="2">
        <f>_xll.BDP(C799,$F$10)</f>
        <v>228.6</v>
      </c>
      <c r="G799" s="2">
        <f>_xll.BDP(C799,$G$10)</f>
        <v>222</v>
      </c>
      <c r="H799" s="30">
        <f t="shared" si="360"/>
        <v>-6.5999999999999943</v>
      </c>
      <c r="I799" s="20">
        <f t="shared" si="361"/>
        <v>-2.8871391076115462</v>
      </c>
      <c r="J799" s="23">
        <v>-16662</v>
      </c>
      <c r="K799" s="45" t="str">
        <f>CONCATENATE(D804,D799, " Curncy")</f>
        <v>EURDKK Curncy</v>
      </c>
      <c r="L799" s="40">
        <f>IF(D799 = D804,1,_xll.BDP(K799,$L$10))</f>
        <v>1</v>
      </c>
      <c r="M799" s="4">
        <f>IF(D799 = D804,1,_xll.BDP(K799,$M$10)*L799)</f>
        <v>7.4484000000000004</v>
      </c>
      <c r="N799" s="264">
        <f t="shared" si="362"/>
        <v>14764.137264378915</v>
      </c>
      <c r="O799" s="50">
        <f>N799 / AA803</f>
        <v>1.0906113115073605E-3</v>
      </c>
      <c r="P799" s="273">
        <f>N799 / AA804</f>
        <v>8.7741376086876511E-5</v>
      </c>
      <c r="Q799" s="7">
        <f t="shared" si="363"/>
        <v>-496611.88980183663</v>
      </c>
      <c r="R799" s="10">
        <f>Q799 / AA803*100</f>
        <v>-3.6684198659793061</v>
      </c>
      <c r="S799" s="10">
        <f>Q799 / AA804*100</f>
        <v>-0.29513008320131218</v>
      </c>
      <c r="T799" s="286">
        <f t="shared" si="364"/>
        <v>-3.6684198659793061</v>
      </c>
      <c r="U799" s="125">
        <f t="shared" si="365"/>
        <v>0</v>
      </c>
      <c r="V799" s="30">
        <f t="shared" si="366"/>
        <v>1</v>
      </c>
      <c r="W799" s="40">
        <v>0</v>
      </c>
      <c r="X799" s="40">
        <v>1</v>
      </c>
      <c r="Y799" s="118">
        <f t="shared" si="367"/>
        <v>1.0906113115073605E-3</v>
      </c>
      <c r="Z799" s="40">
        <f t="shared" si="368"/>
        <v>0</v>
      </c>
      <c r="AA799" s="3"/>
      <c r="AB799" s="2">
        <f>_xll.BDH(C799,$AB$10,$D$1,$D$1)</f>
        <v>229.8</v>
      </c>
      <c r="AC799" s="17">
        <f t="shared" si="369"/>
        <v>-1.2000000000000171</v>
      </c>
      <c r="AD799" s="143">
        <f t="shared" si="370"/>
        <v>-0.52219321148825804</v>
      </c>
      <c r="AE799" s="121">
        <v>-16662</v>
      </c>
      <c r="AF799" s="19">
        <f>IF(D799 = D804,1,_xll.BDP(K799,$AF$10)*L799)</f>
        <v>7.4482999999999997</v>
      </c>
      <c r="AG799" s="160">
        <f>AC799*AE799*V799/AF799 / AI803</f>
        <v>1.9751944830218769E-4</v>
      </c>
      <c r="AH799" s="160">
        <f>AC799*AE799*V799/AF799 / AI804</f>
        <v>1.5986898751641996E-5</v>
      </c>
      <c r="AI799" s="169"/>
      <c r="AJ799" s="162"/>
      <c r="AK799" s="144"/>
    </row>
    <row r="800" spans="2:37" s="40" customFormat="1" hidden="1" x14ac:dyDescent="0.2">
      <c r="B800" s="45">
        <v>10174</v>
      </c>
      <c r="C800" s="116" t="s">
        <v>78</v>
      </c>
      <c r="D800" s="40" t="str">
        <f>_xll.BDP(C800,$D$10)</f>
        <v>GBp</v>
      </c>
      <c r="E800" s="40" t="s">
        <v>518</v>
      </c>
      <c r="F800" s="2">
        <f>_xll.BDP(C800,$F$10)</f>
        <v>1098</v>
      </c>
      <c r="G800" s="2">
        <f>_xll.BDP(C800,$G$10)</f>
        <v>1095</v>
      </c>
      <c r="H800" s="30">
        <f t="shared" si="360"/>
        <v>-3</v>
      </c>
      <c r="I800" s="20">
        <f t="shared" si="361"/>
        <v>-0.27322404371584702</v>
      </c>
      <c r="J800" s="23">
        <v>-13000</v>
      </c>
      <c r="K800" s="45" t="str">
        <f>CONCATENATE(D804,D800, " Curncy")</f>
        <v>EURGBp Curncy</v>
      </c>
      <c r="L800" s="40">
        <f>IF(D800 = D804,1,_xll.BDP(K800,$L$10))</f>
        <v>1</v>
      </c>
      <c r="M800" s="4">
        <f>IF(D800 = D804,1,_xll.BDP(K800,$M$10)*L800)</f>
        <v>0.87409999999999999</v>
      </c>
      <c r="N800" s="264">
        <f t="shared" si="362"/>
        <v>446.17320672691915</v>
      </c>
      <c r="O800" s="50">
        <f>N800 / AA803</f>
        <v>3.2958346121713591E-5</v>
      </c>
      <c r="P800" s="273">
        <f>N800 / AA804</f>
        <v>2.6515502010243033E-6</v>
      </c>
      <c r="Q800" s="7">
        <f t="shared" si="363"/>
        <v>-162853.22045532547</v>
      </c>
      <c r="R800" s="10">
        <f>Q800 / AA803*100</f>
        <v>-1.202979633442546</v>
      </c>
      <c r="S800" s="10">
        <f>Q800 / AA804*100</f>
        <v>-9.6781582337387054E-2</v>
      </c>
      <c r="T800" s="286">
        <f t="shared" si="364"/>
        <v>-1.202979633442546</v>
      </c>
      <c r="U800" s="125">
        <f t="shared" si="365"/>
        <v>0</v>
      </c>
      <c r="V800" s="30">
        <f t="shared" si="366"/>
        <v>0.01</v>
      </c>
      <c r="W800" s="40">
        <v>0</v>
      </c>
      <c r="X800" s="40">
        <v>1</v>
      </c>
      <c r="Y800" s="118">
        <f t="shared" si="367"/>
        <v>3.2958346121713591E-5</v>
      </c>
      <c r="Z800" s="40">
        <f t="shared" si="368"/>
        <v>0</v>
      </c>
      <c r="AA800" s="3"/>
      <c r="AB800" s="2">
        <f>_xll.BDH(C800,$AB$10,$D$1,$D$1)</f>
        <v>1230.5</v>
      </c>
      <c r="AC800" s="17">
        <f t="shared" si="369"/>
        <v>-132.5</v>
      </c>
      <c r="AD800" s="143">
        <f t="shared" si="370"/>
        <v>-10.767980495733442</v>
      </c>
      <c r="AE800" s="121">
        <v>-13000</v>
      </c>
      <c r="AF800" s="19">
        <f>IF(D800 = D804,1,_xll.BDP(K800,$AF$10)*L800)</f>
        <v>0.87226000000000004</v>
      </c>
      <c r="AG800" s="160">
        <f>AC800*AE800*V800/AF800 / AI803</f>
        <v>1.4530211030938419E-3</v>
      </c>
      <c r="AH800" s="160">
        <f>AC800*AE800*V800/AF800 / AI804</f>
        <v>1.1760513437452293E-4</v>
      </c>
      <c r="AI800" s="169"/>
      <c r="AJ800" s="162"/>
      <c r="AK800" s="144"/>
    </row>
    <row r="801" spans="1:37" s="40" customFormat="1" hidden="1" x14ac:dyDescent="0.2">
      <c r="B801" s="45">
        <v>18807</v>
      </c>
      <c r="C801" s="116" t="s">
        <v>552</v>
      </c>
      <c r="D801" s="40" t="str">
        <f>_xll.BDP(C801,$D$10)</f>
        <v>USD</v>
      </c>
      <c r="E801" s="40" t="s">
        <v>553</v>
      </c>
      <c r="F801" s="2">
        <f>_xll.BDP(C801,$F$10)</f>
        <v>280.17</v>
      </c>
      <c r="G801" s="2">
        <f>_xll.BDP(C801,$G$10)</f>
        <v>275.60000000000002</v>
      </c>
      <c r="H801" s="30">
        <f t="shared" si="360"/>
        <v>-4.5699999999999932</v>
      </c>
      <c r="I801" s="20">
        <f t="shared" si="361"/>
        <v>-1.6311525145447381</v>
      </c>
      <c r="J801" s="23">
        <v>-1540</v>
      </c>
      <c r="K801" s="45" t="str">
        <f>CONCATENATE(D804,D801, " Curncy")</f>
        <v>EURUSD Curncy</v>
      </c>
      <c r="L801" s="40">
        <f>IF(D801 = D804,1,_xll.BDP(K801,$L$10))</f>
        <v>1</v>
      </c>
      <c r="M801" s="4">
        <f>IF(D801 = D804,1,_xll.BDP(K801,$M$10)*L801)</f>
        <v>1.236</v>
      </c>
      <c r="N801" s="264">
        <f t="shared" si="362"/>
        <v>5694.0129449838105</v>
      </c>
      <c r="O801" s="50">
        <f>N801 / AA803</f>
        <v>4.2061075526920853E-4</v>
      </c>
      <c r="P801" s="273">
        <f>N801 / AA804</f>
        <v>3.3838789378824205E-5</v>
      </c>
      <c r="Q801" s="7">
        <f t="shared" si="363"/>
        <v>-343385.11326860846</v>
      </c>
      <c r="R801" s="10">
        <f>Q801 / AA803*100</f>
        <v>-2.536549762630067</v>
      </c>
      <c r="S801" s="10">
        <f>Q801 / AA804*100</f>
        <v>-0.2040693731466951</v>
      </c>
      <c r="T801" s="286">
        <f t="shared" si="364"/>
        <v>-2.536549762630067</v>
      </c>
      <c r="U801" s="125">
        <f t="shared" si="365"/>
        <v>0</v>
      </c>
      <c r="V801" s="30">
        <f t="shared" si="366"/>
        <v>1</v>
      </c>
      <c r="W801" s="40">
        <v>0</v>
      </c>
      <c r="X801" s="40">
        <v>1</v>
      </c>
      <c r="Y801" s="118">
        <f t="shared" si="367"/>
        <v>4.2061075526920853E-4</v>
      </c>
      <c r="Z801" s="40">
        <f t="shared" si="368"/>
        <v>0</v>
      </c>
      <c r="AA801" s="3"/>
      <c r="AB801" s="2">
        <f>_xll.BDH(C801,$AB$10,$D$1,$D$1)</f>
        <v>274.7</v>
      </c>
      <c r="AC801" s="17">
        <f t="shared" si="369"/>
        <v>5.4700000000000273</v>
      </c>
      <c r="AD801" s="143">
        <f t="shared" si="370"/>
        <v>1.9912631962140617</v>
      </c>
      <c r="AE801" s="121">
        <v>-1540</v>
      </c>
      <c r="AF801" s="19">
        <f>IF(D801 = D804,1,_xll.BDP(K801,$AF$10)*L801)</f>
        <v>1.2302999999999999</v>
      </c>
      <c r="AG801" s="160">
        <f>AC801*AE801*V801/AF801 / AI803</f>
        <v>-5.0379710963346003E-4</v>
      </c>
      <c r="AH801" s="160">
        <f>AC801*AE801*V801/AF801 / AI804</f>
        <v>-4.0776508097358848E-5</v>
      </c>
      <c r="AI801" s="169"/>
      <c r="AJ801" s="162"/>
      <c r="AK801" s="144"/>
    </row>
    <row r="802" spans="1:37" s="40" customFormat="1" hidden="1" x14ac:dyDescent="0.2">
      <c r="B802" s="45">
        <v>26284</v>
      </c>
      <c r="C802" s="116" t="s">
        <v>30</v>
      </c>
      <c r="D802" s="40" t="str">
        <f>_xll.BDP(C802,$D$10)</f>
        <v>USD</v>
      </c>
      <c r="E802" s="40" t="s">
        <v>315</v>
      </c>
      <c r="F802" s="2">
        <f>_xll.BDP(C802,$F$10)</f>
        <v>102.18</v>
      </c>
      <c r="G802" s="2">
        <f>_xll.BDP(C802,$G$10)</f>
        <v>101.9</v>
      </c>
      <c r="H802" s="30">
        <f t="shared" si="360"/>
        <v>-0.28000000000000114</v>
      </c>
      <c r="I802" s="20">
        <f t="shared" si="361"/>
        <v>-0.27402622822470257</v>
      </c>
      <c r="J802" s="23">
        <v>-5845</v>
      </c>
      <c r="K802" s="45" t="str">
        <f>CONCATENATE(D804,D802, " Curncy")</f>
        <v>EURUSD Curncy</v>
      </c>
      <c r="L802" s="40">
        <f>IF(D802 = D804,1,_xll.BDP(K802,$L$10))</f>
        <v>1</v>
      </c>
      <c r="M802" s="4">
        <f>IF(D802 = D804,1,_xll.BDP(K802,$M$10)*L802)</f>
        <v>1.236</v>
      </c>
      <c r="N802" s="264">
        <f t="shared" si="362"/>
        <v>1324.1100323624651</v>
      </c>
      <c r="O802" s="50">
        <f>N802 / AA803</f>
        <v>9.7810617248798E-5</v>
      </c>
      <c r="P802" s="273">
        <f>N802 / AA804</f>
        <v>7.8690162689169916E-6</v>
      </c>
      <c r="Q802" s="7">
        <f t="shared" si="363"/>
        <v>-481881.4724919094</v>
      </c>
      <c r="R802" s="10">
        <f>Q802 / AA803*100</f>
        <v>-3.5596078205901693</v>
      </c>
      <c r="S802" s="10">
        <f>Q802 / AA804*100</f>
        <v>-0.28637598492951361</v>
      </c>
      <c r="T802" s="286">
        <f t="shared" si="364"/>
        <v>-3.5596078205901693</v>
      </c>
      <c r="U802" s="125">
        <f t="shared" si="365"/>
        <v>0</v>
      </c>
      <c r="V802" s="30">
        <f t="shared" si="366"/>
        <v>1</v>
      </c>
      <c r="W802" s="40">
        <v>0</v>
      </c>
      <c r="X802" s="40">
        <v>1</v>
      </c>
      <c r="Y802" s="118">
        <f t="shared" si="367"/>
        <v>9.7810617248798E-5</v>
      </c>
      <c r="Z802" s="40">
        <f t="shared" si="368"/>
        <v>0</v>
      </c>
      <c r="AA802" s="3"/>
      <c r="AB802" s="2">
        <f>_xll.BDH(C802,$AB$10,$D$1,$D$1)</f>
        <v>101.23</v>
      </c>
      <c r="AC802" s="17">
        <f t="shared" si="369"/>
        <v>0.95000000000000284</v>
      </c>
      <c r="AD802" s="143">
        <f t="shared" si="370"/>
        <v>0.93845697915637927</v>
      </c>
      <c r="AE802" s="121">
        <v>-5845</v>
      </c>
      <c r="AF802" s="19">
        <f>IF(D802 = D804,1,_xll.BDP(K802,$AF$10)*L802)</f>
        <v>1.2302999999999999</v>
      </c>
      <c r="AG802" s="160">
        <f>AC802*AE802*V802/AF802 / AI803</f>
        <v>-3.3208995946214172E-4</v>
      </c>
      <c r="AH802" s="160">
        <f>AC802*AE802*V802/AF802 / AI804</f>
        <v>-2.6878814233197473E-5</v>
      </c>
      <c r="AI802" s="169"/>
      <c r="AJ802" s="162"/>
      <c r="AK802" s="144"/>
    </row>
    <row r="803" spans="1:37" s="40" customFormat="1" x14ac:dyDescent="0.2">
      <c r="A803" s="40" t="s">
        <v>310</v>
      </c>
      <c r="B803" s="45"/>
      <c r="D803" s="1"/>
      <c r="E803" s="89" t="s">
        <v>312</v>
      </c>
      <c r="F803" s="84"/>
      <c r="G803" s="84"/>
      <c r="H803" s="85"/>
      <c r="I803" s="86"/>
      <c r="J803" s="87"/>
      <c r="K803" s="88"/>
      <c r="L803" s="89"/>
      <c r="M803" s="90"/>
      <c r="N803" s="279">
        <f t="shared" ref="N803:U803" si="371" xml:space="preserve"> SUM(N741:N802)</f>
        <v>-17732.237161976693</v>
      </c>
      <c r="O803" s="280">
        <f t="shared" si="371"/>
        <v>-1.30986173325831E-3</v>
      </c>
      <c r="P803" s="283">
        <f t="shared" si="371"/>
        <v>-1.053804134864317E-4</v>
      </c>
      <c r="Q803" s="174">
        <f t="shared" si="371"/>
        <v>-2403694.060548373</v>
      </c>
      <c r="R803" s="175">
        <f t="shared" si="371"/>
        <v>-17.755835541856786</v>
      </c>
      <c r="S803" s="175">
        <f t="shared" si="371"/>
        <v>-1.4284845825242209</v>
      </c>
      <c r="T803" s="294">
        <f t="shared" si="371"/>
        <v>-85.180161486736012</v>
      </c>
      <c r="U803" s="176">
        <f t="shared" si="371"/>
        <v>67.424325944879214</v>
      </c>
      <c r="V803" s="30"/>
      <c r="W803" s="1"/>
      <c r="X803" s="1"/>
      <c r="Y803" s="177">
        <f xml:space="preserve"> SUM(Y741:Y802)</f>
        <v>4.2503238216625916E-3</v>
      </c>
      <c r="Z803" s="5">
        <f xml:space="preserve"> SUM(Z741:Z802)</f>
        <v>5.8711658066557641E-3</v>
      </c>
      <c r="AA803" s="3">
        <v>13537487.745265581</v>
      </c>
      <c r="AB803" s="84"/>
      <c r="AC803" s="17"/>
      <c r="AD803" s="143"/>
      <c r="AE803" s="121"/>
      <c r="AF803" s="19"/>
      <c r="AG803" s="208">
        <f xml:space="preserve"> SUM(AG741:AG802)</f>
        <v>4.5980236197172494E-2</v>
      </c>
      <c r="AH803" s="208">
        <f xml:space="preserve"> SUM(AH741:AH802)</f>
        <v>3.7215645698653928E-3</v>
      </c>
      <c r="AI803" s="169">
        <v>13590685.154720349</v>
      </c>
      <c r="AJ803" s="162"/>
      <c r="AK803" s="144"/>
    </row>
    <row r="804" spans="1:37" s="40" customFormat="1" ht="12.75" thickBot="1" x14ac:dyDescent="0.25">
      <c r="A804" s="40" t="s">
        <v>284</v>
      </c>
      <c r="B804" s="45"/>
      <c r="C804" s="91"/>
      <c r="D804" s="97" t="s">
        <v>7</v>
      </c>
      <c r="E804" s="91" t="s">
        <v>247</v>
      </c>
      <c r="F804" s="92"/>
      <c r="G804" s="92"/>
      <c r="H804" s="93"/>
      <c r="I804" s="94"/>
      <c r="J804" s="95"/>
      <c r="K804" s="96"/>
      <c r="L804" s="97"/>
      <c r="M804" s="98"/>
      <c r="N804" s="281">
        <f>N740+N803</f>
        <v>797405.49567293632</v>
      </c>
      <c r="O804" s="77"/>
      <c r="P804" s="284">
        <f>P740+P803</f>
        <v>4.7388786921119513E-3</v>
      </c>
      <c r="Q804" s="81">
        <f>Q740+Q803</f>
        <v>-269676.47467915015</v>
      </c>
      <c r="R804" s="82"/>
      <c r="S804" s="82">
        <f>S740+S803</f>
        <v>-0.16026527363497767</v>
      </c>
      <c r="T804" s="295"/>
      <c r="U804" s="132"/>
      <c r="V804" s="166"/>
      <c r="W804" s="91"/>
      <c r="X804" s="91"/>
      <c r="Y804" s="167"/>
      <c r="Z804" s="167"/>
      <c r="AA804" s="182">
        <v>168268813.67532128</v>
      </c>
      <c r="AB804" s="92"/>
      <c r="AC804" s="97"/>
      <c r="AD804" s="94"/>
      <c r="AE804" s="159"/>
      <c r="AF804" s="98"/>
      <c r="AG804" s="183"/>
      <c r="AH804" s="183">
        <f>AH740+AH803</f>
        <v>4.4219796063501432E-2</v>
      </c>
      <c r="AI804" s="173">
        <v>167914032.32808873</v>
      </c>
      <c r="AJ804" s="162"/>
      <c r="AK804" s="144"/>
    </row>
    <row r="805" spans="1:37" ht="12.75" thickTop="1" x14ac:dyDescent="0.2">
      <c r="A805" s="40"/>
      <c r="N805" s="264"/>
      <c r="O805" s="50"/>
      <c r="P805" s="273"/>
      <c r="T805" s="286"/>
      <c r="U805" s="125"/>
      <c r="V805" s="30"/>
      <c r="W805" s="1"/>
      <c r="X805" s="1"/>
      <c r="Y805" s="118"/>
      <c r="Z805" s="1"/>
      <c r="AA805" s="3"/>
      <c r="AB805" s="2"/>
      <c r="AD805" s="143"/>
      <c r="AG805" s="160"/>
      <c r="AH805" s="160"/>
      <c r="AJ805" s="162"/>
      <c r="AK805" s="144"/>
    </row>
    <row r="806" spans="1:37" x14ac:dyDescent="0.2">
      <c r="A806" s="40" t="s">
        <v>458</v>
      </c>
      <c r="C806" s="5"/>
      <c r="E806" s="5" t="s">
        <v>263</v>
      </c>
      <c r="N806" s="264"/>
      <c r="O806" s="50"/>
      <c r="P806" s="273"/>
      <c r="T806" s="286"/>
      <c r="U806" s="125"/>
      <c r="V806" s="30"/>
      <c r="W806" s="1"/>
      <c r="X806" s="1"/>
      <c r="Y806" s="118"/>
      <c r="Z806" s="1"/>
      <c r="AA806" s="3"/>
      <c r="AB806" s="2"/>
      <c r="AD806" s="143"/>
      <c r="AG806" s="160"/>
      <c r="AH806" s="160"/>
      <c r="AJ806" s="162"/>
      <c r="AK806" s="144"/>
    </row>
    <row r="807" spans="1:37" x14ac:dyDescent="0.2">
      <c r="A807" s="40" t="s">
        <v>458</v>
      </c>
      <c r="D807" s="40"/>
      <c r="E807" s="40" t="s">
        <v>247</v>
      </c>
      <c r="F807" s="4"/>
      <c r="G807" s="4"/>
      <c r="L807" s="40"/>
      <c r="N807" s="264"/>
      <c r="O807" s="50"/>
      <c r="P807" s="273">
        <f>P804-P738</f>
        <v>8.9535446811669535E-3</v>
      </c>
      <c r="T807" s="286"/>
      <c r="U807" s="125"/>
      <c r="V807" s="30"/>
      <c r="W807" s="40"/>
      <c r="X807" s="40"/>
      <c r="Y807" s="118"/>
      <c r="Z807" s="40"/>
      <c r="AA807" s="3"/>
      <c r="AB807" s="2"/>
      <c r="AD807" s="143"/>
      <c r="AG807" s="160"/>
      <c r="AH807" s="160">
        <f>AH804-AH738</f>
        <v>4.4689244364007737E-2</v>
      </c>
      <c r="AJ807" s="162"/>
    </row>
    <row r="808" spans="1:37" x14ac:dyDescent="0.2">
      <c r="A808" s="40"/>
      <c r="C808" s="116" t="s">
        <v>260</v>
      </c>
      <c r="D808" s="40" t="s">
        <v>35</v>
      </c>
      <c r="E808" s="40" t="s">
        <v>261</v>
      </c>
      <c r="F808" s="19">
        <v>1.2319</v>
      </c>
      <c r="G808" s="19">
        <f>_xll.BDP(C808,$G$10)</f>
        <v>1.236</v>
      </c>
      <c r="H808" s="33">
        <f t="shared" ref="H808:H816" si="372">IF(OR(G808="#N/A N/A",F808="#N/A N/A"),0,  G808 - F808)</f>
        <v>4.0999999999999925E-3</v>
      </c>
      <c r="I808" s="22">
        <f t="shared" ref="I808:I816" si="373">IF(OR(F808=0,F808="#N/A N/A"),0,H808 / F808*100)</f>
        <v>0.33281922233947497</v>
      </c>
      <c r="J808" s="26">
        <v>0</v>
      </c>
      <c r="K808" s="48" t="str">
        <f>CONCATENATE(D817,D808, " Curncy")</f>
        <v>USDUSD Curncy</v>
      </c>
      <c r="L808" s="17">
        <f>IF(D808 = D817,1,_xll.BDP(K808,$L$10))</f>
        <v>1</v>
      </c>
      <c r="M808" s="19">
        <f>IF(D808 = D817,1,_xll.BDP(K808,$M$10)*L808)</f>
        <v>1</v>
      </c>
      <c r="N808" s="264">
        <f t="shared" ref="N808:N816" si="374">H808*J808/M808/G808</f>
        <v>0</v>
      </c>
      <c r="O808" s="50"/>
      <c r="P808" s="273">
        <f>N808 / AA817</f>
        <v>0</v>
      </c>
      <c r="Q808" s="7">
        <f t="shared" ref="Q808:Q816" si="375">ABS(J808/M808)</f>
        <v>0</v>
      </c>
      <c r="R808" s="51"/>
      <c r="S808" s="51">
        <f>Q808 / AA817*100</f>
        <v>0</v>
      </c>
      <c r="T808" s="286"/>
      <c r="U808" s="125"/>
      <c r="V808" s="30">
        <f t="shared" ref="V808:V816" si="376">IF(EXACT(D808,UPPER(D808)),1,0.01)/X808</f>
        <v>1</v>
      </c>
      <c r="W808" s="40">
        <v>2</v>
      </c>
      <c r="X808" s="40">
        <v>1</v>
      </c>
      <c r="Y808" s="118">
        <f t="shared" ref="Y808:Y816" si="377">IF(AND(R808&lt;0,O808&gt;0),O808,0)</f>
        <v>0</v>
      </c>
      <c r="Z808" s="40">
        <f t="shared" ref="Z808:Z816" si="378">IF(AND(R808&gt;0,O808&gt;0),O808,0)</f>
        <v>0</v>
      </c>
      <c r="AA808" s="3"/>
      <c r="AB808" s="19">
        <v>1.2327999999999999</v>
      </c>
      <c r="AC808" s="187">
        <f t="shared" ref="AC808:AC816" si="379">IF(OR(F808="#N/A N/A",AB808="#N/A N/A"),0,  F808 - AB808)</f>
        <v>-8.9999999999990088E-4</v>
      </c>
      <c r="AD808" s="143">
        <f t="shared" ref="AD808:AD816" si="380">IF(OR(AB808=0,AB808="#N/A N/A"),0,AC808 / AB808*100)</f>
        <v>-7.3004542504858938E-2</v>
      </c>
      <c r="AE808" s="121">
        <v>0</v>
      </c>
      <c r="AF808" s="19">
        <f>IF(D808 = D817,1,_xll.BDP(K808,$AF$10)*L808)</f>
        <v>1</v>
      </c>
      <c r="AG808" s="160"/>
      <c r="AH808" s="160">
        <f>AC808*AE808/AF808/AB808 / AI817</f>
        <v>0</v>
      </c>
      <c r="AJ808" s="162"/>
    </row>
    <row r="809" spans="1:37" s="40" customFormat="1" x14ac:dyDescent="0.2">
      <c r="B809" s="45"/>
      <c r="C809" s="116" t="s">
        <v>246</v>
      </c>
      <c r="D809" s="40" t="s">
        <v>86</v>
      </c>
      <c r="E809" s="40" t="s">
        <v>248</v>
      </c>
      <c r="F809" s="19">
        <v>1.38680626</v>
      </c>
      <c r="G809" s="19">
        <f>_xll.BDP(C809,$G$10)</f>
        <v>1.4139999999999999</v>
      </c>
      <c r="H809" s="33">
        <f t="shared" si="372"/>
        <v>2.7193739999999966E-2</v>
      </c>
      <c r="I809" s="22">
        <f t="shared" si="373"/>
        <v>1.9608896198665824</v>
      </c>
      <c r="J809" s="26">
        <v>-24000000</v>
      </c>
      <c r="K809" s="48" t="str">
        <f>CONCATENATE(D817,D809, " Curncy")</f>
        <v>USDGBP Curncy</v>
      </c>
      <c r="L809" s="17">
        <f>IF(D809 = D817,1,_xll.BDP(K809,$L$10))</f>
        <v>1</v>
      </c>
      <c r="M809" s="19">
        <f>IF(D809 = D817,1,_xll.BDP(K809,$M$10)*L809)</f>
        <v>0.70720000000000005</v>
      </c>
      <c r="N809" s="264">
        <f t="shared" si="374"/>
        <v>-652662.29111598863</v>
      </c>
      <c r="O809" s="50"/>
      <c r="P809" s="273">
        <f>N809 / AA817</f>
        <v>-4.0773371347981053E-3</v>
      </c>
      <c r="Q809" s="7">
        <f t="shared" si="375"/>
        <v>33936651.583710402</v>
      </c>
      <c r="R809" s="51"/>
      <c r="S809" s="51">
        <f>Q809 / AA817*100</f>
        <v>21.201036373093686</v>
      </c>
      <c r="T809" s="286"/>
      <c r="U809" s="125"/>
      <c r="V809" s="30">
        <f t="shared" si="376"/>
        <v>1</v>
      </c>
      <c r="W809" s="40">
        <v>2</v>
      </c>
      <c r="X809" s="40">
        <v>1</v>
      </c>
      <c r="Y809" s="118">
        <f t="shared" si="377"/>
        <v>0</v>
      </c>
      <c r="Z809" s="40">
        <f t="shared" si="378"/>
        <v>0</v>
      </c>
      <c r="AA809" s="3"/>
      <c r="AB809" s="19">
        <v>1.3828379099999999</v>
      </c>
      <c r="AC809" s="187">
        <f t="shared" si="379"/>
        <v>3.9683500000000649E-3</v>
      </c>
      <c r="AD809" s="143">
        <f t="shared" si="380"/>
        <v>0.28697144989321743</v>
      </c>
      <c r="AE809" s="121">
        <v>-24000000</v>
      </c>
      <c r="AF809" s="19">
        <f>IF(D809 = D817,1,_xll.BDP(K809,$AF$10)*L809)</f>
        <v>0.70899999999999996</v>
      </c>
      <c r="AG809" s="160"/>
      <c r="AH809" s="160">
        <f>AC809*AE809/AF809/AB809 / AI817</f>
        <v>-6.0377995738341629E-4</v>
      </c>
      <c r="AI809" s="169"/>
      <c r="AJ809" s="162"/>
    </row>
    <row r="810" spans="1:37" s="40" customFormat="1" x14ac:dyDescent="0.2">
      <c r="B810" s="45"/>
      <c r="C810" s="116" t="s">
        <v>242</v>
      </c>
      <c r="D810" s="40" t="s">
        <v>35</v>
      </c>
      <c r="E810" s="40" t="s">
        <v>452</v>
      </c>
      <c r="F810" s="19">
        <v>0.88829999999999998</v>
      </c>
      <c r="G810" s="19">
        <f>_xll.BDP(C810,$G$10)</f>
        <v>0.87409999999999999</v>
      </c>
      <c r="H810" s="33">
        <f t="shared" si="372"/>
        <v>-1.419999999999999E-2</v>
      </c>
      <c r="I810" s="22">
        <f t="shared" si="373"/>
        <v>-1.5985590453675549</v>
      </c>
      <c r="J810" s="26">
        <v>0</v>
      </c>
      <c r="K810" s="48" t="str">
        <f>CONCATENATE(D817,D810, " Curncy")</f>
        <v>USDUSD Curncy</v>
      </c>
      <c r="L810" s="17">
        <f>IF(D810 = D817,1,_xll.BDP(K810,$L$10))</f>
        <v>1</v>
      </c>
      <c r="M810" s="19">
        <f>IF(D810 = D817,1,_xll.BDP(K810,$M$10)*L810)</f>
        <v>1</v>
      </c>
      <c r="N810" s="264">
        <f t="shared" si="374"/>
        <v>0</v>
      </c>
      <c r="O810" s="50"/>
      <c r="P810" s="273">
        <f>N810 / AA817</f>
        <v>0</v>
      </c>
      <c r="Q810" s="7">
        <f t="shared" si="375"/>
        <v>0</v>
      </c>
      <c r="R810" s="51"/>
      <c r="S810" s="51">
        <f>Q810 / AA817*100</f>
        <v>0</v>
      </c>
      <c r="T810" s="286"/>
      <c r="U810" s="125"/>
      <c r="V810" s="30">
        <f t="shared" si="376"/>
        <v>1</v>
      </c>
      <c r="W810" s="40">
        <v>2</v>
      </c>
      <c r="X810" s="40">
        <v>1</v>
      </c>
      <c r="Y810" s="118">
        <f t="shared" si="377"/>
        <v>0</v>
      </c>
      <c r="Z810" s="40">
        <f t="shared" si="378"/>
        <v>0</v>
      </c>
      <c r="AA810" s="3"/>
      <c r="AB810" s="19">
        <v>0.89149999999999996</v>
      </c>
      <c r="AC810" s="187">
        <f t="shared" si="379"/>
        <v>-3.1999999999999806E-3</v>
      </c>
      <c r="AD810" s="143">
        <f t="shared" si="380"/>
        <v>-0.35894559730790587</v>
      </c>
      <c r="AE810" s="121">
        <v>0</v>
      </c>
      <c r="AF810" s="19">
        <f>IF(D810 = D817,1,_xll.BDP(K810,$AF$10)*L810)</f>
        <v>1</v>
      </c>
      <c r="AG810" s="160"/>
      <c r="AH810" s="160">
        <f>AC810*AE810/AF810/AB810 / AI817</f>
        <v>0</v>
      </c>
      <c r="AI810" s="169"/>
      <c r="AJ810" s="162"/>
    </row>
    <row r="811" spans="1:37" s="40" customFormat="1" x14ac:dyDescent="0.2">
      <c r="B811" s="45"/>
      <c r="C811" s="116" t="s">
        <v>250</v>
      </c>
      <c r="D811" s="40" t="s">
        <v>35</v>
      </c>
      <c r="E811" s="40" t="s">
        <v>253</v>
      </c>
      <c r="F811" s="19">
        <v>56.712720189999999</v>
      </c>
      <c r="G811" s="19">
        <f>_xll.BDP(C811,$G$10)</f>
        <v>57.152299999999997</v>
      </c>
      <c r="H811" s="33">
        <f t="shared" si="372"/>
        <v>0.43957980999999791</v>
      </c>
      <c r="I811" s="22">
        <f t="shared" si="373"/>
        <v>0.77509914623616982</v>
      </c>
      <c r="J811" s="26">
        <v>0</v>
      </c>
      <c r="K811" s="48" t="str">
        <f>CONCATENATE(D817,D811, " Curncy")</f>
        <v>USDUSD Curncy</v>
      </c>
      <c r="L811" s="17">
        <f>IF(D811 = D817,1,_xll.BDP(K811,$L$10))</f>
        <v>1</v>
      </c>
      <c r="M811" s="19">
        <f>IF(D811 = D817,1,_xll.BDP(K811,$M$10)*L811)</f>
        <v>1</v>
      </c>
      <c r="N811" s="264">
        <f t="shared" si="374"/>
        <v>0</v>
      </c>
      <c r="O811" s="50"/>
      <c r="P811" s="273">
        <f>N811 / AA817</f>
        <v>0</v>
      </c>
      <c r="Q811" s="7">
        <f t="shared" si="375"/>
        <v>0</v>
      </c>
      <c r="R811" s="51"/>
      <c r="S811" s="51">
        <f>Q811 / AA817*100</f>
        <v>0</v>
      </c>
      <c r="T811" s="286"/>
      <c r="U811" s="125"/>
      <c r="V811" s="30">
        <f t="shared" si="376"/>
        <v>1</v>
      </c>
      <c r="W811" s="40">
        <v>2</v>
      </c>
      <c r="X811" s="40">
        <v>1</v>
      </c>
      <c r="Y811" s="118">
        <f t="shared" si="377"/>
        <v>0</v>
      </c>
      <c r="Z811" s="40">
        <f t="shared" si="378"/>
        <v>0</v>
      </c>
      <c r="AA811" s="3"/>
      <c r="AB811" s="19">
        <v>57.054185590000003</v>
      </c>
      <c r="AC811" s="187">
        <f t="shared" si="379"/>
        <v>-0.34146540000000414</v>
      </c>
      <c r="AD811" s="143">
        <f t="shared" si="380"/>
        <v>-0.59849316306751987</v>
      </c>
      <c r="AE811" s="121">
        <v>0</v>
      </c>
      <c r="AF811" s="19">
        <f>IF(D811 = D817,1,_xll.BDP(K811,$AF$10)*L811)</f>
        <v>1</v>
      </c>
      <c r="AG811" s="160"/>
      <c r="AH811" s="160">
        <f>AC811*AE811/AF811/AB811 / AI817</f>
        <v>0</v>
      </c>
      <c r="AI811" s="169"/>
      <c r="AJ811" s="162"/>
    </row>
    <row r="812" spans="1:37" s="40" customFormat="1" x14ac:dyDescent="0.2">
      <c r="B812" s="45"/>
      <c r="C812" s="116" t="s">
        <v>257</v>
      </c>
      <c r="D812" s="40" t="s">
        <v>35</v>
      </c>
      <c r="E812" s="40" t="s">
        <v>258</v>
      </c>
      <c r="F812" s="19">
        <v>7.8374868099999997</v>
      </c>
      <c r="G812" s="19">
        <f>_xll.BDP(C812,$G$10)</f>
        <v>7.8455000000000004</v>
      </c>
      <c r="H812" s="33">
        <f t="shared" si="372"/>
        <v>8.0131900000006695E-3</v>
      </c>
      <c r="I812" s="22">
        <f t="shared" si="373"/>
        <v>0.10224183075850904</v>
      </c>
      <c r="J812" s="26">
        <v>136000000</v>
      </c>
      <c r="K812" s="48" t="str">
        <f>CONCATENATE(D817,D812, " Curncy")</f>
        <v>USDUSD Curncy</v>
      </c>
      <c r="L812" s="17">
        <f>IF(D812 = D817,1,_xll.BDP(K812,$L$10))</f>
        <v>1</v>
      </c>
      <c r="M812" s="19">
        <f>IF(D812 = D817,1,_xll.BDP(K812,$M$10)*L812)</f>
        <v>1</v>
      </c>
      <c r="N812" s="264">
        <f t="shared" si="374"/>
        <v>138906.86890575374</v>
      </c>
      <c r="O812" s="50"/>
      <c r="P812" s="273">
        <f>N812 / AA817</f>
        <v>8.6778436961560095E-4</v>
      </c>
      <c r="Q812" s="7">
        <f t="shared" si="375"/>
        <v>136000000</v>
      </c>
      <c r="R812" s="51"/>
      <c r="S812" s="51">
        <f>Q812 / AA817*100</f>
        <v>84.962446563960526</v>
      </c>
      <c r="T812" s="286"/>
      <c r="U812" s="125"/>
      <c r="V812" s="30">
        <f t="shared" si="376"/>
        <v>1</v>
      </c>
      <c r="W812" s="40">
        <v>2</v>
      </c>
      <c r="X812" s="40">
        <v>1</v>
      </c>
      <c r="Y812" s="118">
        <f t="shared" si="377"/>
        <v>0</v>
      </c>
      <c r="Z812" s="40">
        <f t="shared" si="378"/>
        <v>0</v>
      </c>
      <c r="AA812" s="3"/>
      <c r="AB812" s="19">
        <v>7.8411745599999998</v>
      </c>
      <c r="AC812" s="187">
        <f t="shared" si="379"/>
        <v>-3.6877500000001007E-3</v>
      </c>
      <c r="AD812" s="143">
        <f t="shared" si="380"/>
        <v>-4.7030581602051473E-2</v>
      </c>
      <c r="AE812" s="121">
        <v>136000000</v>
      </c>
      <c r="AF812" s="19">
        <f>IF(D812 = D817,1,_xll.BDP(K812,$AF$10)*L812)</f>
        <v>1</v>
      </c>
      <c r="AG812" s="160"/>
      <c r="AH812" s="160">
        <f>AC812*AE812/AF812/AB812 / AI817</f>
        <v>-3.9755228297407106E-4</v>
      </c>
      <c r="AI812" s="169"/>
      <c r="AJ812" s="162"/>
    </row>
    <row r="813" spans="1:37" s="40" customFormat="1" x14ac:dyDescent="0.2">
      <c r="B813" s="45"/>
      <c r="C813" s="116" t="s">
        <v>313</v>
      </c>
      <c r="D813" s="40" t="s">
        <v>35</v>
      </c>
      <c r="E813" s="40" t="s">
        <v>259</v>
      </c>
      <c r="F813" s="19">
        <v>0.78360154999999998</v>
      </c>
      <c r="G813" s="19">
        <f>_xll.BDP(C813,$G$10)</f>
        <v>0.7722</v>
      </c>
      <c r="H813" s="33">
        <f t="shared" si="372"/>
        <v>-1.1401549999999983E-2</v>
      </c>
      <c r="I813" s="22">
        <f t="shared" si="373"/>
        <v>-1.4550188166422058</v>
      </c>
      <c r="J813" s="26">
        <v>12000000</v>
      </c>
      <c r="K813" s="48" t="str">
        <f>CONCATENATE(D817,D813, " Curncy")</f>
        <v>USDUSD Curncy</v>
      </c>
      <c r="L813" s="17">
        <f>IF(D813 = D817,1,_xll.BDP(K813,$L$10))</f>
        <v>1</v>
      </c>
      <c r="M813" s="19">
        <f>IF(D813 = D817,1,_xll.BDP(K813,$M$10)*L813)</f>
        <v>1</v>
      </c>
      <c r="N813" s="264">
        <f t="shared" si="374"/>
        <v>-177180.26418026391</v>
      </c>
      <c r="O813" s="50"/>
      <c r="P813" s="273">
        <f>N813 / AA817</f>
        <v>-1.1068874064414766E-3</v>
      </c>
      <c r="Q813" s="7">
        <f t="shared" si="375"/>
        <v>12000000</v>
      </c>
      <c r="R813" s="51"/>
      <c r="S813" s="51">
        <f>Q813 / AA817*100</f>
        <v>7.4966864615259299</v>
      </c>
      <c r="T813" s="286"/>
      <c r="U813" s="125"/>
      <c r="V813" s="30">
        <f t="shared" si="376"/>
        <v>1</v>
      </c>
      <c r="W813" s="40">
        <v>2</v>
      </c>
      <c r="X813" s="40">
        <v>1</v>
      </c>
      <c r="Y813" s="118">
        <f t="shared" si="377"/>
        <v>0</v>
      </c>
      <c r="Z813" s="40">
        <f t="shared" si="378"/>
        <v>0</v>
      </c>
      <c r="AA813" s="3"/>
      <c r="AB813" s="19">
        <v>0.77803723999999996</v>
      </c>
      <c r="AC813" s="187">
        <f t="shared" si="379"/>
        <v>5.5643100000000167E-3</v>
      </c>
      <c r="AD813" s="143">
        <f t="shared" si="380"/>
        <v>0.71517270818553835</v>
      </c>
      <c r="AE813" s="121">
        <v>12000000</v>
      </c>
      <c r="AF813" s="19">
        <f>IF(D813 = D817,1,_xll.BDP(K813,$AF$10)*L813)</f>
        <v>1</v>
      </c>
      <c r="AG813" s="160"/>
      <c r="AH813" s="160">
        <f>AC813*AE813/AF813/AB813 / AI817</f>
        <v>5.3341739348702205E-4</v>
      </c>
      <c r="AI813" s="169"/>
      <c r="AJ813" s="162"/>
    </row>
    <row r="814" spans="1:37" s="40" customFormat="1" x14ac:dyDescent="0.2">
      <c r="B814" s="45"/>
      <c r="C814" s="116" t="s">
        <v>252</v>
      </c>
      <c r="D814" s="40" t="s">
        <v>86</v>
      </c>
      <c r="E814" s="40" t="s">
        <v>453</v>
      </c>
      <c r="F814" s="19">
        <v>16.381402680000001</v>
      </c>
      <c r="G814" s="19">
        <f>_xll.BDP(C814,$G$10)</f>
        <v>16.5444</v>
      </c>
      <c r="H814" s="33">
        <f t="shared" si="372"/>
        <v>0.16299731999999878</v>
      </c>
      <c r="I814" s="22">
        <f t="shared" si="373"/>
        <v>0.99501442693305897</v>
      </c>
      <c r="J814" s="26">
        <v>0</v>
      </c>
      <c r="K814" s="48" t="str">
        <f>CONCATENATE(D817,D814, " Curncy")</f>
        <v>USDGBP Curncy</v>
      </c>
      <c r="L814" s="17">
        <f>IF(D814 = D817,1,_xll.BDP(K814,$L$10))</f>
        <v>1</v>
      </c>
      <c r="M814" s="19">
        <f>IF(D814 = D817,1,_xll.BDP(K814,$M$10)*L814)</f>
        <v>0.70720000000000005</v>
      </c>
      <c r="N814" s="264">
        <f t="shared" si="374"/>
        <v>0</v>
      </c>
      <c r="O814" s="50"/>
      <c r="P814" s="273">
        <f>N814 / AA817</f>
        <v>0</v>
      </c>
      <c r="Q814" s="7">
        <f t="shared" si="375"/>
        <v>0</v>
      </c>
      <c r="R814" s="51"/>
      <c r="S814" s="51">
        <f>Q814 / AA817*100</f>
        <v>0</v>
      </c>
      <c r="T814" s="286"/>
      <c r="U814" s="125"/>
      <c r="V814" s="30">
        <f t="shared" si="376"/>
        <v>1</v>
      </c>
      <c r="W814" s="40">
        <v>2</v>
      </c>
      <c r="X814" s="40">
        <v>1</v>
      </c>
      <c r="Y814" s="118">
        <f t="shared" si="377"/>
        <v>0</v>
      </c>
      <c r="Z814" s="40">
        <f t="shared" si="378"/>
        <v>0</v>
      </c>
      <c r="AA814" s="3"/>
      <c r="AB814" s="19">
        <v>16.479304540000001</v>
      </c>
      <c r="AC814" s="187">
        <f t="shared" si="379"/>
        <v>-9.790186000000034E-2</v>
      </c>
      <c r="AD814" s="143">
        <f t="shared" si="380"/>
        <v>-0.59408975519788743</v>
      </c>
      <c r="AE814" s="121">
        <v>0</v>
      </c>
      <c r="AF814" s="19">
        <f>IF(D814 = D817,1,_xll.BDP(K814,$AF$10)*L814)</f>
        <v>0.70899999999999996</v>
      </c>
      <c r="AG814" s="160"/>
      <c r="AH814" s="160">
        <f>AC814*AE814/AF814/AB814 / AI817</f>
        <v>0</v>
      </c>
      <c r="AI814" s="169"/>
      <c r="AJ814" s="162"/>
    </row>
    <row r="815" spans="1:37" s="40" customFormat="1" x14ac:dyDescent="0.2">
      <c r="B815" s="45"/>
      <c r="C815" s="116" t="s">
        <v>256</v>
      </c>
      <c r="D815" s="40" t="s">
        <v>35</v>
      </c>
      <c r="E815" s="40" t="s">
        <v>454</v>
      </c>
      <c r="F815" s="19">
        <v>106.95061341524325</v>
      </c>
      <c r="G815" s="19">
        <f>_xll.BDP(C815,$G$10)</f>
        <v>104.96</v>
      </c>
      <c r="H815" s="33">
        <f t="shared" si="372"/>
        <v>-1.99061341524326</v>
      </c>
      <c r="I815" s="22">
        <f t="shared" si="373"/>
        <v>-1.8612454400000156</v>
      </c>
      <c r="J815" s="26">
        <v>0</v>
      </c>
      <c r="K815" s="48" t="str">
        <f>CONCATENATE(D817,D815, " Curncy")</f>
        <v>USDUSD Curncy</v>
      </c>
      <c r="L815" s="17">
        <f>IF(D815 = D817,1,_xll.BDP(K815,$L$10))</f>
        <v>1</v>
      </c>
      <c r="M815" s="19">
        <f>IF(D815 = D817,1,_xll.BDP(K815,$M$10)*L815)</f>
        <v>1</v>
      </c>
      <c r="N815" s="264">
        <f t="shared" si="374"/>
        <v>0</v>
      </c>
      <c r="O815" s="50"/>
      <c r="P815" s="273">
        <f>N815 / AA817</f>
        <v>0</v>
      </c>
      <c r="Q815" s="7">
        <f t="shared" si="375"/>
        <v>0</v>
      </c>
      <c r="R815" s="51"/>
      <c r="S815" s="51">
        <f>Q815 / AA817*100</f>
        <v>0</v>
      </c>
      <c r="T815" s="286"/>
      <c r="U815" s="125"/>
      <c r="V815" s="30">
        <f t="shared" si="376"/>
        <v>1</v>
      </c>
      <c r="W815" s="40">
        <v>2</v>
      </c>
      <c r="X815" s="40">
        <v>1</v>
      </c>
      <c r="Y815" s="118">
        <f t="shared" si="377"/>
        <v>0</v>
      </c>
      <c r="Z815" s="40">
        <f t="shared" si="378"/>
        <v>0</v>
      </c>
      <c r="AA815" s="3"/>
      <c r="AB815" s="19">
        <v>106.07986116267772</v>
      </c>
      <c r="AC815" s="187">
        <f t="shared" si="379"/>
        <v>0.87075225256553779</v>
      </c>
      <c r="AD815" s="143">
        <f t="shared" si="380"/>
        <v>0.82084595796199644</v>
      </c>
      <c r="AE815" s="121">
        <v>0</v>
      </c>
      <c r="AF815" s="19">
        <f>IF(D815 = D817,1,_xll.BDP(K815,$AF$10)*L815)</f>
        <v>1</v>
      </c>
      <c r="AG815" s="160"/>
      <c r="AH815" s="160">
        <f>AC815*AE815/AF815/AB815 / AI817</f>
        <v>0</v>
      </c>
      <c r="AI815" s="169"/>
      <c r="AJ815" s="162"/>
    </row>
    <row r="816" spans="1:37" s="40" customFormat="1" x14ac:dyDescent="0.2">
      <c r="B816" s="45"/>
      <c r="C816" s="116" t="s">
        <v>249</v>
      </c>
      <c r="D816" s="40" t="s">
        <v>35</v>
      </c>
      <c r="E816" s="40" t="s">
        <v>251</v>
      </c>
      <c r="F816" s="19">
        <v>8.2421463472208547</v>
      </c>
      <c r="G816" s="19">
        <f>_xll.BDP(C816,$G$10)</f>
        <v>8.2423999999999999</v>
      </c>
      <c r="H816" s="33">
        <f t="shared" si="372"/>
        <v>2.5365277914524142E-4</v>
      </c>
      <c r="I816" s="22">
        <f t="shared" si="373"/>
        <v>3.077508800007778E-3</v>
      </c>
      <c r="J816" s="26">
        <v>0</v>
      </c>
      <c r="K816" s="48" t="str">
        <f>CONCATENATE(D817,D816, " Curncy")</f>
        <v>USDUSD Curncy</v>
      </c>
      <c r="L816" s="17">
        <f>IF(D816 = D817,1,_xll.BDP(K816,$L$10))</f>
        <v>1</v>
      </c>
      <c r="M816" s="19">
        <f>IF(D816 = D817,1,_xll.BDP(K816,$M$10)*L816)</f>
        <v>1</v>
      </c>
      <c r="N816" s="264">
        <f t="shared" si="374"/>
        <v>0</v>
      </c>
      <c r="O816" s="50"/>
      <c r="P816" s="273">
        <f>N816 / AA817</f>
        <v>0</v>
      </c>
      <c r="Q816" s="7">
        <f t="shared" si="375"/>
        <v>0</v>
      </c>
      <c r="R816" s="51"/>
      <c r="S816" s="51">
        <f>Q816 / AA817*100</f>
        <v>0</v>
      </c>
      <c r="T816" s="286"/>
      <c r="U816" s="125"/>
      <c r="V816" s="30">
        <f t="shared" si="376"/>
        <v>1</v>
      </c>
      <c r="W816" s="40">
        <v>2</v>
      </c>
      <c r="X816" s="40">
        <v>1</v>
      </c>
      <c r="Y816" s="118">
        <f t="shared" si="377"/>
        <v>0</v>
      </c>
      <c r="Z816" s="40">
        <f t="shared" si="378"/>
        <v>0</v>
      </c>
      <c r="AA816" s="3"/>
      <c r="AB816" s="19">
        <v>8.2688186322282498</v>
      </c>
      <c r="AC816" s="187">
        <f t="shared" si="379"/>
        <v>-2.6672285007395047E-2</v>
      </c>
      <c r="AD816" s="143">
        <f t="shared" si="380"/>
        <v>-0.32256463944484293</v>
      </c>
      <c r="AE816" s="121">
        <v>0</v>
      </c>
      <c r="AF816" s="19">
        <f>IF(D816 = D817,1,_xll.BDP(K816,$AF$10)*L816)</f>
        <v>1</v>
      </c>
      <c r="AG816" s="160"/>
      <c r="AH816" s="160">
        <f>AC816*AE816/AF816/AB816 / AI817</f>
        <v>0</v>
      </c>
      <c r="AI816" s="169"/>
      <c r="AJ816" s="162"/>
    </row>
    <row r="817" spans="1:36" s="40" customFormat="1" ht="12.75" thickBot="1" x14ac:dyDescent="0.25">
      <c r="A817" s="40" t="s">
        <v>449</v>
      </c>
      <c r="B817" s="45"/>
      <c r="D817" s="116" t="s">
        <v>35</v>
      </c>
      <c r="F817" s="18"/>
      <c r="G817" s="18"/>
      <c r="H817" s="33"/>
      <c r="I817" s="22"/>
      <c r="J817" s="26"/>
      <c r="K817" s="48"/>
      <c r="L817" s="17"/>
      <c r="M817" s="19"/>
      <c r="N817" s="282">
        <f t="shared" ref="N817:U817" si="381" xml:space="preserve"> SUM(N805:N816)</f>
        <v>-690935.68639049889</v>
      </c>
      <c r="O817" s="50">
        <f t="shared" si="381"/>
        <v>0</v>
      </c>
      <c r="P817" s="311">
        <f xml:space="preserve"> SUM(P805:P816)</f>
        <v>4.6371045095429725E-3</v>
      </c>
      <c r="Q817" s="184">
        <f t="shared" si="381"/>
        <v>181936651.5837104</v>
      </c>
      <c r="R817" s="185">
        <f t="shared" si="381"/>
        <v>0</v>
      </c>
      <c r="S817" s="185">
        <f t="shared" si="381"/>
        <v>113.66016939858014</v>
      </c>
      <c r="T817" s="296">
        <f t="shared" si="381"/>
        <v>0</v>
      </c>
      <c r="U817" s="186">
        <f t="shared" si="381"/>
        <v>0</v>
      </c>
      <c r="V817" s="30"/>
      <c r="Y817" s="177">
        <f xml:space="preserve"> SUM(Y805:Y816)</f>
        <v>0</v>
      </c>
      <c r="Z817" s="5">
        <f xml:space="preserve"> SUM(Z805:Z816)</f>
        <v>0</v>
      </c>
      <c r="AA817" s="3">
        <v>160070720.0652678</v>
      </c>
      <c r="AB817" s="18"/>
      <c r="AC817" s="17"/>
      <c r="AD817" s="143"/>
      <c r="AE817" s="121"/>
      <c r="AF817" s="19"/>
      <c r="AG817" s="208">
        <f xml:space="preserve"> SUM(AG805:AG816)</f>
        <v>0</v>
      </c>
      <c r="AH817" s="208">
        <f xml:space="preserve"> SUM(AH805:AH816)</f>
        <v>4.4221329517137274E-2</v>
      </c>
      <c r="AI817" s="169">
        <v>160888501.2564792</v>
      </c>
      <c r="AJ817" s="162"/>
    </row>
    <row r="818" spans="1:36" s="40" customFormat="1" ht="12.75" thickTop="1" x14ac:dyDescent="0.2">
      <c r="A818" s="1"/>
      <c r="B818" s="45"/>
      <c r="C818" s="116"/>
      <c r="D818" s="1"/>
      <c r="E818" s="1"/>
      <c r="F818" s="2"/>
      <c r="G818" s="2"/>
      <c r="H818" s="30"/>
      <c r="I818" s="20"/>
      <c r="J818" s="23"/>
      <c r="K818" s="45"/>
      <c r="L818" s="1"/>
      <c r="M818" s="4"/>
      <c r="N818" s="264"/>
      <c r="O818" s="50"/>
      <c r="P818" s="273"/>
      <c r="Q818" s="7"/>
      <c r="R818" s="10"/>
      <c r="S818" s="10"/>
      <c r="T818" s="286"/>
      <c r="U818" s="125"/>
      <c r="V818" s="30"/>
      <c r="W818" s="1"/>
      <c r="X818" s="1"/>
      <c r="Y818" s="118"/>
      <c r="Z818" s="1"/>
      <c r="AA818" s="3"/>
      <c r="AB818" s="2"/>
      <c r="AC818" s="17"/>
      <c r="AD818" s="143"/>
      <c r="AE818" s="121"/>
      <c r="AF818" s="19"/>
      <c r="AG818" s="160"/>
      <c r="AH818" s="160"/>
      <c r="AI818" s="169"/>
      <c r="AJ818" s="162"/>
    </row>
    <row r="819" spans="1:36" s="40" customFormat="1" x14ac:dyDescent="0.2">
      <c r="A819" s="40" t="s">
        <v>458</v>
      </c>
      <c r="B819" s="45"/>
      <c r="C819" s="5"/>
      <c r="E819" s="5" t="s">
        <v>264</v>
      </c>
      <c r="F819" s="2"/>
      <c r="G819" s="2"/>
      <c r="H819" s="30"/>
      <c r="I819" s="20"/>
      <c r="J819" s="23"/>
      <c r="K819" s="45"/>
      <c r="M819" s="4"/>
      <c r="N819" s="264"/>
      <c r="O819" s="50"/>
      <c r="P819" s="273"/>
      <c r="Q819" s="7"/>
      <c r="R819" s="10"/>
      <c r="S819" s="10"/>
      <c r="T819" s="286"/>
      <c r="U819" s="125"/>
      <c r="V819" s="30"/>
      <c r="Y819" s="118"/>
      <c r="AA819" s="3"/>
      <c r="AB819" s="2"/>
      <c r="AC819" s="17"/>
      <c r="AD819" s="143"/>
      <c r="AE819" s="121"/>
      <c r="AF819" s="19"/>
      <c r="AG819" s="160"/>
      <c r="AH819" s="160"/>
      <c r="AI819" s="169"/>
      <c r="AJ819" s="162"/>
    </row>
    <row r="820" spans="1:36" x14ac:dyDescent="0.2">
      <c r="A820" s="40" t="s">
        <v>458</v>
      </c>
      <c r="D820" s="40"/>
      <c r="E820" s="40" t="s">
        <v>263</v>
      </c>
      <c r="L820" s="40"/>
      <c r="N820" s="264"/>
      <c r="O820" s="50">
        <f>O817</f>
        <v>0</v>
      </c>
      <c r="P820" s="273">
        <f>P817</f>
        <v>4.6371045095429725E-3</v>
      </c>
      <c r="T820" s="286"/>
      <c r="U820" s="125"/>
      <c r="V820" s="30"/>
      <c r="W820" s="40"/>
      <c r="X820" s="40"/>
      <c r="Y820" s="118"/>
      <c r="Z820" s="40"/>
      <c r="AA820" s="3"/>
      <c r="AB820" s="2"/>
      <c r="AD820" s="143"/>
      <c r="AG820" s="160">
        <f>AG817</f>
        <v>0</v>
      </c>
      <c r="AH820" s="160">
        <f>AH817</f>
        <v>4.4221329517137274E-2</v>
      </c>
      <c r="AJ820" s="162"/>
    </row>
    <row r="821" spans="1:36" s="40" customFormat="1" x14ac:dyDescent="0.2">
      <c r="A821" s="40" t="s">
        <v>458</v>
      </c>
      <c r="B821" s="45"/>
      <c r="C821" s="116" t="s">
        <v>246</v>
      </c>
      <c r="D821" s="40" t="s">
        <v>86</v>
      </c>
      <c r="E821" s="40" t="s">
        <v>455</v>
      </c>
      <c r="F821" s="18">
        <f>F822</f>
        <v>1.38680626</v>
      </c>
      <c r="G821" s="18">
        <f>G822</f>
        <v>1.4139999999999999</v>
      </c>
      <c r="H821" s="33">
        <f>H822</f>
        <v>2.7193739999999966E-2</v>
      </c>
      <c r="I821" s="22">
        <f>I822</f>
        <v>1.9608896198665824</v>
      </c>
      <c r="J821" s="26">
        <f>-AA823</f>
        <v>-14466642.830196381</v>
      </c>
      <c r="K821" s="48" t="str">
        <f>K822</f>
        <v>GBPGBP Curncy</v>
      </c>
      <c r="L821" s="17">
        <f>L822</f>
        <v>1</v>
      </c>
      <c r="M821" s="19">
        <f>M822</f>
        <v>1</v>
      </c>
      <c r="N821" s="264">
        <f>H821*J821</f>
        <v>-393402.12379722402</v>
      </c>
      <c r="O821" s="17"/>
      <c r="P821" s="273">
        <f>N821 / AA823</f>
        <v>-2.7193739999999966E-2</v>
      </c>
      <c r="Q821" s="7"/>
      <c r="R821" s="51"/>
      <c r="S821" s="51"/>
      <c r="T821" s="286"/>
      <c r="U821" s="125"/>
      <c r="V821" s="30">
        <f>IF(EXACT(D821,UPPER(D821)),1,0.01)/X821</f>
        <v>1</v>
      </c>
      <c r="W821" s="40">
        <v>2</v>
      </c>
      <c r="X821" s="40">
        <v>1</v>
      </c>
      <c r="Y821" s="118"/>
      <c r="AA821" s="3"/>
      <c r="AB821" s="188">
        <f>AB822</f>
        <v>1.3828379099999999</v>
      </c>
      <c r="AC821" s="189">
        <f>AC822</f>
        <v>3.9683500000000649E-3</v>
      </c>
      <c r="AD821" s="143">
        <f>AD822</f>
        <v>0.28697144989321743</v>
      </c>
      <c r="AE821" s="121">
        <f>-AI823</f>
        <v>-14501547.884931371</v>
      </c>
      <c r="AF821" s="19">
        <f>AF822</f>
        <v>1</v>
      </c>
      <c r="AG821" s="160"/>
      <c r="AH821" s="160">
        <f>AC821*AE821/AF821/AB821 / AI823</f>
        <v>-2.8697144989321744E-3</v>
      </c>
      <c r="AI821" s="169"/>
      <c r="AJ821" s="162"/>
    </row>
    <row r="822" spans="1:36" s="40" customFormat="1" x14ac:dyDescent="0.2">
      <c r="B822" s="45"/>
      <c r="C822" s="116" t="s">
        <v>246</v>
      </c>
      <c r="D822" s="40" t="s">
        <v>86</v>
      </c>
      <c r="E822" s="40" t="s">
        <v>456</v>
      </c>
      <c r="F822" s="18">
        <v>1.38680626</v>
      </c>
      <c r="G822" s="18">
        <f>_xll.BDP(C822,$G$10)</f>
        <v>1.4139999999999999</v>
      </c>
      <c r="H822" s="33">
        <f>IF(OR(G822="#N/A N/A",F822="#N/A N/A"),0,  G822 - F822)</f>
        <v>2.7193739999999966E-2</v>
      </c>
      <c r="I822" s="22">
        <f>IF(OR(F822=0,F822="#N/A N/A"),0,H822 / F822*100)</f>
        <v>1.9608896198665824</v>
      </c>
      <c r="J822" s="26">
        <v>10750000</v>
      </c>
      <c r="K822" s="48" t="str">
        <f>CONCATENATE(D823,D822, " Curncy")</f>
        <v>GBPGBP Curncy</v>
      </c>
      <c r="L822" s="17">
        <f>IF(D822 = D823,1,_xll.BDP(K822,$L$10))</f>
        <v>1</v>
      </c>
      <c r="M822" s="19">
        <f>IF(D822 = D823,1,_xll.BDP(K822,$M$10)*L822)</f>
        <v>1</v>
      </c>
      <c r="N822" s="264">
        <f>H822*J822/M822/G822</f>
        <v>206741.65841584132</v>
      </c>
      <c r="O822" s="50"/>
      <c r="P822" s="273">
        <f>N822 / AA823</f>
        <v>1.4290921594076215E-2</v>
      </c>
      <c r="Q822" s="7">
        <f>ABS(J822/M822)</f>
        <v>10750000</v>
      </c>
      <c r="R822" s="51"/>
      <c r="S822" s="51">
        <f>Q822 / AA823*100</f>
        <v>74.308878197790349</v>
      </c>
      <c r="T822" s="286"/>
      <c r="U822" s="125"/>
      <c r="V822" s="30">
        <f>IF(EXACT(D822,UPPER(D822)),1,0.01)/X822</f>
        <v>1</v>
      </c>
      <c r="W822" s="40">
        <v>2</v>
      </c>
      <c r="X822" s="40">
        <v>1</v>
      </c>
      <c r="Y822" s="118">
        <f>IF(AND(R822&lt;0,O822&gt;0),O822,0)</f>
        <v>0</v>
      </c>
      <c r="Z822" s="40">
        <f>IF(AND(R822&gt;0,O822&gt;0),O822,0)</f>
        <v>0</v>
      </c>
      <c r="AA822" s="3"/>
      <c r="AB822" s="188">
        <v>1.3828379099999999</v>
      </c>
      <c r="AC822" s="189">
        <f>IF(OR(F822="#N/A N/A",AB822="#N/A N/A"),0,  F822 - AB822)</f>
        <v>3.9683500000000649E-3</v>
      </c>
      <c r="AD822" s="143">
        <f>IF(OR(AB822=0,AB822="#N/A N/A"),0,AC822 / AB822*100)</f>
        <v>0.28697144989321743</v>
      </c>
      <c r="AE822" s="121">
        <v>10750000</v>
      </c>
      <c r="AF822" s="19">
        <f>IF(D822 = D823,1,_xll.BDP(K822,$AF$10)*L822)</f>
        <v>1</v>
      </c>
      <c r="AG822" s="160"/>
      <c r="AH822" s="160">
        <f>AC822*AE822/AF822/AB822 / AI823</f>
        <v>2.1273198632524373E-3</v>
      </c>
      <c r="AI822" s="169"/>
      <c r="AJ822" s="162"/>
    </row>
    <row r="823" spans="1:36" s="40" customFormat="1" ht="12.75" thickBot="1" x14ac:dyDescent="0.25">
      <c r="A823" s="40" t="s">
        <v>450</v>
      </c>
      <c r="B823" s="45"/>
      <c r="D823" s="116" t="s">
        <v>86</v>
      </c>
      <c r="F823" s="18"/>
      <c r="G823" s="18"/>
      <c r="H823" s="33"/>
      <c r="I823" s="22"/>
      <c r="J823" s="323">
        <f>J822/-J821</f>
        <v>0.74308878197790351</v>
      </c>
      <c r="K823" s="48"/>
      <c r="L823" s="17"/>
      <c r="M823" s="19"/>
      <c r="N823" s="282">
        <f t="shared" ref="N823:U823" si="382" xml:space="preserve"> SUM(N818:N822)</f>
        <v>-186660.4653813827</v>
      </c>
      <c r="O823" s="50">
        <f t="shared" si="382"/>
        <v>0</v>
      </c>
      <c r="P823" s="311">
        <f t="shared" si="382"/>
        <v>-8.2657138963807778E-3</v>
      </c>
      <c r="Q823" s="184">
        <f t="shared" si="382"/>
        <v>10750000</v>
      </c>
      <c r="R823" s="185">
        <f t="shared" si="382"/>
        <v>0</v>
      </c>
      <c r="S823" s="185">
        <f t="shared" si="382"/>
        <v>74.308878197790349</v>
      </c>
      <c r="T823" s="296">
        <f t="shared" si="382"/>
        <v>0</v>
      </c>
      <c r="U823" s="186">
        <f t="shared" si="382"/>
        <v>0</v>
      </c>
      <c r="V823" s="30"/>
      <c r="Y823" s="177">
        <f xml:space="preserve"> SUM(Y818:Y822)</f>
        <v>0</v>
      </c>
      <c r="Z823" s="5">
        <f xml:space="preserve"> SUM(Z818:Z822)</f>
        <v>0</v>
      </c>
      <c r="AA823" s="3">
        <v>14466642.830196381</v>
      </c>
      <c r="AB823" s="18"/>
      <c r="AC823" s="17"/>
      <c r="AD823" s="143"/>
      <c r="AE823" s="121"/>
      <c r="AF823" s="19"/>
      <c r="AG823" s="208">
        <f xml:space="preserve"> SUM(AG818:AG822)</f>
        <v>0</v>
      </c>
      <c r="AH823" s="208">
        <f xml:space="preserve"> SUM(AH818:AH822)</f>
        <v>4.3478934881457536E-2</v>
      </c>
      <c r="AI823" s="169">
        <v>14501547.884931371</v>
      </c>
      <c r="AJ823" s="162"/>
    </row>
    <row r="824" spans="1:36" s="40" customFormat="1" ht="12.75" thickTop="1" x14ac:dyDescent="0.2">
      <c r="A824" s="1"/>
      <c r="B824" s="45"/>
      <c r="C824" s="116"/>
      <c r="D824" s="1"/>
      <c r="E824" s="1"/>
      <c r="F824" s="2"/>
      <c r="G824" s="2"/>
      <c r="H824" s="30"/>
      <c r="I824" s="20"/>
      <c r="J824" s="23" t="s">
        <v>1442</v>
      </c>
      <c r="K824" s="45"/>
      <c r="L824" s="1"/>
      <c r="M824" s="4"/>
      <c r="N824" s="264"/>
      <c r="O824" s="50"/>
      <c r="P824" s="273"/>
      <c r="Q824" s="7"/>
      <c r="R824" s="10"/>
      <c r="S824" s="10"/>
      <c r="T824" s="286"/>
      <c r="U824" s="125"/>
      <c r="V824" s="30"/>
      <c r="W824" s="1"/>
      <c r="X824" s="1"/>
      <c r="Y824" s="118"/>
      <c r="Z824" s="1"/>
      <c r="AA824" s="3"/>
      <c r="AB824" s="2"/>
      <c r="AC824" s="17"/>
      <c r="AD824" s="143"/>
      <c r="AE824" s="121"/>
      <c r="AF824" s="19"/>
      <c r="AG824" s="160"/>
      <c r="AH824" s="160"/>
      <c r="AI824" s="169"/>
      <c r="AJ824" s="162"/>
    </row>
    <row r="825" spans="1:36" s="40" customFormat="1" x14ac:dyDescent="0.2">
      <c r="A825" s="40" t="s">
        <v>458</v>
      </c>
      <c r="B825" s="45"/>
      <c r="C825" s="5"/>
      <c r="E825" s="5" t="s">
        <v>265</v>
      </c>
      <c r="F825" s="2"/>
      <c r="G825" s="2"/>
      <c r="H825" s="30"/>
      <c r="I825" s="20"/>
      <c r="J825" s="23"/>
      <c r="K825" s="45"/>
      <c r="M825" s="4"/>
      <c r="N825" s="264"/>
      <c r="O825" s="50"/>
      <c r="P825" s="273"/>
      <c r="Q825" s="7"/>
      <c r="R825" s="10"/>
      <c r="S825" s="10"/>
      <c r="T825" s="286"/>
      <c r="U825" s="125"/>
      <c r="V825" s="30"/>
      <c r="Y825" s="118"/>
      <c r="AA825" s="3"/>
      <c r="AB825" s="2"/>
      <c r="AC825" s="17"/>
      <c r="AD825" s="143"/>
      <c r="AE825" s="121"/>
      <c r="AF825" s="19"/>
      <c r="AG825" s="160"/>
      <c r="AH825" s="160"/>
      <c r="AI825" s="169"/>
      <c r="AJ825" s="162"/>
    </row>
    <row r="826" spans="1:36" x14ac:dyDescent="0.2">
      <c r="A826" s="40" t="s">
        <v>458</v>
      </c>
      <c r="D826" s="40"/>
      <c r="E826" s="40" t="s">
        <v>263</v>
      </c>
      <c r="L826" s="40"/>
      <c r="N826" s="264"/>
      <c r="O826" s="50">
        <f>O817</f>
        <v>0</v>
      </c>
      <c r="P826" s="273">
        <f>P817</f>
        <v>4.6371045095429725E-3</v>
      </c>
      <c r="T826" s="286"/>
      <c r="U826" s="125"/>
      <c r="V826" s="30"/>
      <c r="W826" s="40"/>
      <c r="X826" s="40"/>
      <c r="Y826" s="118"/>
      <c r="Z826" s="40"/>
      <c r="AA826" s="3"/>
      <c r="AB826" s="2"/>
      <c r="AD826" s="143"/>
      <c r="AG826" s="160">
        <f>AG817</f>
        <v>0</v>
      </c>
      <c r="AH826" s="160">
        <f>AH817</f>
        <v>4.4221329517137274E-2</v>
      </c>
      <c r="AJ826" s="162"/>
    </row>
    <row r="827" spans="1:36" s="40" customFormat="1" x14ac:dyDescent="0.2">
      <c r="A827" s="40" t="s">
        <v>458</v>
      </c>
      <c r="B827" s="45"/>
      <c r="C827" s="116" t="s">
        <v>246</v>
      </c>
      <c r="D827" s="40" t="s">
        <v>86</v>
      </c>
      <c r="E827" s="40" t="s">
        <v>455</v>
      </c>
      <c r="F827" s="18">
        <f>F828</f>
        <v>1.38680626</v>
      </c>
      <c r="G827" s="18">
        <f>G828</f>
        <v>1.4139999999999999</v>
      </c>
      <c r="H827" s="33">
        <f>H828</f>
        <v>2.7193739999999966E-2</v>
      </c>
      <c r="I827" s="22">
        <f>I828</f>
        <v>1.9608896198665824</v>
      </c>
      <c r="J827" s="26">
        <f>-AA829</f>
        <v>-32193569.245552789</v>
      </c>
      <c r="K827" s="48" t="str">
        <f>K828</f>
        <v>GBPGBP Curncy</v>
      </c>
      <c r="L827" s="17">
        <f>L828</f>
        <v>1</v>
      </c>
      <c r="M827" s="19">
        <f>M828</f>
        <v>1</v>
      </c>
      <c r="N827" s="264">
        <f>H827*J827</f>
        <v>-875463.55173555762</v>
      </c>
      <c r="O827" s="17"/>
      <c r="P827" s="273">
        <f>N827 / AA829</f>
        <v>-2.7193739999999966E-2</v>
      </c>
      <c r="Q827" s="7"/>
      <c r="R827" s="51"/>
      <c r="S827" s="51"/>
      <c r="T827" s="286"/>
      <c r="U827" s="125"/>
      <c r="V827" s="30">
        <f>IF(EXACT(D827,UPPER(D827)),1,0.01)/X827</f>
        <v>1</v>
      </c>
      <c r="W827" s="40">
        <v>2</v>
      </c>
      <c r="X827" s="40">
        <v>1</v>
      </c>
      <c r="Y827" s="118"/>
      <c r="AA827" s="3"/>
      <c r="AB827" s="18">
        <f>AB828</f>
        <v>1.3828379099999999</v>
      </c>
      <c r="AC827" s="187">
        <f>AC828</f>
        <v>3.9683500000000649E-3</v>
      </c>
      <c r="AD827" s="143">
        <f>AD828</f>
        <v>0.28697144989321743</v>
      </c>
      <c r="AE827" s="121">
        <f>-AI829</f>
        <v>-32270735.381701339</v>
      </c>
      <c r="AF827" s="19">
        <f>AF828</f>
        <v>1</v>
      </c>
      <c r="AG827" s="160"/>
      <c r="AH827" s="160">
        <f>AC827*AE827/AF827/AB827 / AI829</f>
        <v>-2.8697144989321744E-3</v>
      </c>
      <c r="AI827" s="169"/>
      <c r="AJ827" s="162"/>
    </row>
    <row r="828" spans="1:36" s="40" customFormat="1" x14ac:dyDescent="0.2">
      <c r="B828" s="45"/>
      <c r="C828" s="116" t="s">
        <v>246</v>
      </c>
      <c r="D828" s="40" t="s">
        <v>86</v>
      </c>
      <c r="E828" s="40" t="s">
        <v>456</v>
      </c>
      <c r="F828" s="18">
        <v>1.38680626</v>
      </c>
      <c r="G828" s="18">
        <f>_xll.BDP(C828,$G$10)</f>
        <v>1.4139999999999999</v>
      </c>
      <c r="H828" s="33">
        <f>IF(OR(G828="#N/A N/A",F828="#N/A N/A"),0,  G828 - F828)</f>
        <v>2.7193739999999966E-2</v>
      </c>
      <c r="I828" s="22">
        <f>IF(OR(F828=0,F828="#N/A N/A"),0,H828 / F828*100)</f>
        <v>1.9608896198665824</v>
      </c>
      <c r="J828" s="26">
        <v>24500000</v>
      </c>
      <c r="K828" s="48" t="str">
        <f>CONCATENATE(D829,D828, " Curncy")</f>
        <v>GBPGBP Curncy</v>
      </c>
      <c r="L828" s="17">
        <f>IF(D828 = D829,1,_xll.BDP(K828,$L$10))</f>
        <v>1</v>
      </c>
      <c r="M828" s="19">
        <f>IF(D828 = D829,1,_xll.BDP(K828,$M$10)*L828)</f>
        <v>1</v>
      </c>
      <c r="N828" s="264">
        <f>H828*J828/M828/G828</f>
        <v>471178.66336633608</v>
      </c>
      <c r="O828" s="50"/>
      <c r="P828" s="273">
        <f>N828 / AA829</f>
        <v>1.4635800702074205E-2</v>
      </c>
      <c r="Q828" s="7">
        <f>ABS(J828/M828)</f>
        <v>24500000</v>
      </c>
      <c r="R828" s="51"/>
      <c r="S828" s="51">
        <f>Q828 / AA829*100</f>
        <v>76.102155101626153</v>
      </c>
      <c r="T828" s="286"/>
      <c r="U828" s="125"/>
      <c r="V828" s="30">
        <f>IF(EXACT(D828,UPPER(D828)),1,0.01)/X828</f>
        <v>1</v>
      </c>
      <c r="W828" s="40">
        <v>2</v>
      </c>
      <c r="X828" s="40">
        <v>1</v>
      </c>
      <c r="Y828" s="118">
        <f>IF(AND(R828&lt;0,O828&gt;0),O828,0)</f>
        <v>0</v>
      </c>
      <c r="Z828" s="40">
        <f>IF(AND(R828&gt;0,O828&gt;0),O828,0)</f>
        <v>0</v>
      </c>
      <c r="AA828" s="3"/>
      <c r="AB828" s="19">
        <v>1.3828379099999999</v>
      </c>
      <c r="AC828" s="187">
        <f>IF(OR(F828="#N/A N/A",AB828="#N/A N/A"),0,  F828 - AB828)</f>
        <v>3.9683500000000649E-3</v>
      </c>
      <c r="AD828" s="143">
        <f>IF(OR(AB828=0,AB828="#N/A N/A"),0,AC828 / AB828*100)</f>
        <v>0.28697144989321743</v>
      </c>
      <c r="AE828" s="121">
        <v>24500000</v>
      </c>
      <c r="AF828" s="19">
        <f>IF(D828 = D829,1,_xll.BDP(K828,$AF$10)*L828)</f>
        <v>1</v>
      </c>
      <c r="AG828" s="160"/>
      <c r="AH828" s="160">
        <f>AC828*AE828/AF828/AB828 / AI829</f>
        <v>2.1786923784732036E-3</v>
      </c>
      <c r="AI828" s="169"/>
      <c r="AJ828" s="162"/>
    </row>
    <row r="829" spans="1:36" s="40" customFormat="1" ht="12.75" thickBot="1" x14ac:dyDescent="0.25">
      <c r="A829" s="40" t="s">
        <v>451</v>
      </c>
      <c r="B829" s="45"/>
      <c r="D829" s="116" t="s">
        <v>86</v>
      </c>
      <c r="E829" s="1"/>
      <c r="F829" s="2"/>
      <c r="G829" s="2"/>
      <c r="H829" s="30"/>
      <c r="I829" s="20"/>
      <c r="J829" s="322">
        <f>J828/-J827</f>
        <v>0.76102155101626157</v>
      </c>
      <c r="K829" s="45"/>
      <c r="L829" s="1"/>
      <c r="M829" s="4"/>
      <c r="N829" s="282">
        <f t="shared" ref="N829:U829" si="383" xml:space="preserve"> SUM(N824:N828)</f>
        <v>-404284.88836922153</v>
      </c>
      <c r="O829" s="50">
        <f t="shared" si="383"/>
        <v>0</v>
      </c>
      <c r="P829" s="311">
        <f t="shared" si="383"/>
        <v>-7.9208347883827877E-3</v>
      </c>
      <c r="Q829" s="184">
        <f t="shared" si="383"/>
        <v>24500000</v>
      </c>
      <c r="R829" s="124">
        <f t="shared" si="383"/>
        <v>0</v>
      </c>
      <c r="S829" s="124">
        <f t="shared" si="383"/>
        <v>76.102155101626153</v>
      </c>
      <c r="T829" s="296">
        <f t="shared" si="383"/>
        <v>0</v>
      </c>
      <c r="U829" s="186">
        <f t="shared" si="383"/>
        <v>0</v>
      </c>
      <c r="V829" s="30"/>
      <c r="W829" s="1"/>
      <c r="X829" s="1"/>
      <c r="Y829" s="177">
        <f xml:space="preserve"> SUM(Y824:Y828)</f>
        <v>0</v>
      </c>
      <c r="Z829" s="5">
        <f xml:space="preserve"> SUM(Z824:Z828)</f>
        <v>0</v>
      </c>
      <c r="AA829" s="3">
        <v>32193569.245552789</v>
      </c>
      <c r="AB829" s="2"/>
      <c r="AC829" s="17"/>
      <c r="AD829" s="143"/>
      <c r="AE829" s="121"/>
      <c r="AF829" s="19"/>
      <c r="AG829" s="208">
        <f xml:space="preserve"> SUM(AG824:AG828)</f>
        <v>0</v>
      </c>
      <c r="AH829" s="208">
        <f xml:space="preserve"> SUM(AH824:AH828)</f>
        <v>4.3530307396678306E-2</v>
      </c>
      <c r="AI829" s="169">
        <v>32270735.381701339</v>
      </c>
      <c r="AJ829" s="162"/>
    </row>
    <row r="830" spans="1:36" s="40" customFormat="1" ht="12.75" thickTop="1" x14ac:dyDescent="0.2">
      <c r="A830" s="1"/>
      <c r="B830" s="45"/>
      <c r="C830" s="116"/>
      <c r="D830" s="1"/>
      <c r="E830" s="1"/>
      <c r="F830" s="2"/>
      <c r="G830" s="2"/>
      <c r="H830" s="30"/>
      <c r="I830" s="20"/>
      <c r="J830" s="23" t="s">
        <v>1442</v>
      </c>
      <c r="K830" s="45"/>
      <c r="L830" s="1"/>
      <c r="M830" s="324"/>
      <c r="N830" s="7"/>
      <c r="O830" s="8"/>
      <c r="P830" s="325"/>
      <c r="Q830" s="7"/>
      <c r="R830" s="10"/>
      <c r="S830" s="125"/>
      <c r="T830" s="10"/>
      <c r="U830" s="125"/>
      <c r="V830" s="33"/>
      <c r="W830" s="17"/>
      <c r="X830" s="17"/>
      <c r="Y830" s="285"/>
      <c r="Z830" s="17"/>
      <c r="AA830" s="121"/>
      <c r="AB830" s="18"/>
      <c r="AC830" s="17"/>
      <c r="AD830" s="143"/>
      <c r="AE830" s="136"/>
      <c r="AF830" s="138"/>
      <c r="AG830" s="160"/>
      <c r="AH830" s="160"/>
      <c r="AI830" s="169"/>
      <c r="AJ830" s="162"/>
    </row>
  </sheetData>
  <sortState ref="A272:AI326">
    <sortCondition ref="E272:E326"/>
  </sortState>
  <dataConsolidate/>
  <customSheetViews>
    <customSheetView guid="{AD46497A-B353-49B5-8E30-BDB4EF8F6988}" scale="115" zeroValues="0" hiddenRows="1" hiddenColumns="1" topLeftCell="E1">
      <pane xSplit="1" ySplit="12" topLeftCell="F13" activePane="bottomRight" state="frozen"/>
      <selection pane="bottomRight" activeCell="R2" sqref="R2"/>
      <pageMargins left="0.7" right="0.7" top="0.75" bottom="0.75" header="0.3" footer="0.3"/>
      <pageSetup paperSize="9" orientation="portrait" verticalDpi="0" r:id="rId1"/>
    </customSheetView>
  </customSheetViews>
  <mergeCells count="7">
    <mergeCell ref="I1:J1"/>
    <mergeCell ref="O1:Q1"/>
    <mergeCell ref="AB9:AI9"/>
    <mergeCell ref="N9:P9"/>
    <mergeCell ref="Q9:S9"/>
    <mergeCell ref="T9:U9"/>
    <mergeCell ref="M1:N1"/>
  </mergeCells>
  <pageMargins left="0.7" right="0.7" top="0.75" bottom="0.75" header="0.3" footer="0.3"/>
  <pageSetup paperSize="9" orientation="portrait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"/>
  <sheetViews>
    <sheetView tabSelected="1" workbookViewId="0">
      <selection activeCell="A9" sqref="A9"/>
    </sheetView>
  </sheetViews>
  <sheetFormatPr defaultRowHeight="15" x14ac:dyDescent="0.25"/>
  <cols>
    <col min="1" max="1" width="13.5703125" bestFit="1" customWidth="1"/>
    <col min="2" max="2" width="18.140625" bestFit="1" customWidth="1"/>
    <col min="3" max="3" width="6.140625" bestFit="1" customWidth="1"/>
    <col min="4" max="4" width="8.42578125" bestFit="1" customWidth="1"/>
    <col min="5" max="5" width="5.7109375" bestFit="1" customWidth="1"/>
    <col min="6" max="6" width="16.5703125" bestFit="1" customWidth="1"/>
    <col min="7" max="7" width="12.5703125" bestFit="1" customWidth="1"/>
    <col min="8" max="8" width="7.140625" bestFit="1" customWidth="1"/>
    <col min="9" max="9" width="8.85546875" bestFit="1" customWidth="1"/>
    <col min="10" max="10" width="5.140625" bestFit="1" customWidth="1"/>
    <col min="11" max="11" width="14.140625" bestFit="1" customWidth="1"/>
    <col min="12" max="12" width="15" bestFit="1" customWidth="1"/>
    <col min="13" max="13" width="12.5703125" bestFit="1" customWidth="1"/>
    <col min="14" max="14" width="4.28515625" bestFit="1" customWidth="1"/>
    <col min="15" max="15" width="6.5703125" bestFit="1" customWidth="1"/>
    <col min="16" max="16" width="8.7109375" bestFit="1" customWidth="1"/>
    <col min="17" max="17" width="6.5703125" bestFit="1" customWidth="1"/>
    <col min="18" max="18" width="5.42578125" bestFit="1" customWidth="1"/>
    <col min="19" max="19" width="5" bestFit="1" customWidth="1"/>
    <col min="20" max="20" width="13.28515625" bestFit="1" customWidth="1"/>
    <col min="21" max="21" width="10.42578125" bestFit="1" customWidth="1"/>
    <col min="22" max="22" width="11.28515625" bestFit="1" customWidth="1"/>
    <col min="23" max="23" width="12.7109375" bestFit="1" customWidth="1"/>
    <col min="24" max="24" width="12.28515625" bestFit="1" customWidth="1"/>
    <col min="25" max="25" width="5.140625" bestFit="1" customWidth="1"/>
    <col min="26" max="26" width="14.5703125" bestFit="1" customWidth="1"/>
    <col min="27" max="27" width="7.140625" bestFit="1" customWidth="1"/>
    <col min="28" max="28" width="8.85546875" bestFit="1" customWidth="1"/>
    <col min="29" max="29" width="6.28515625" bestFit="1" customWidth="1"/>
    <col min="30" max="30" width="16.5703125" bestFit="1" customWidth="1"/>
    <col min="31" max="31" width="7.7109375" bestFit="1" customWidth="1"/>
    <col min="32" max="32" width="5.140625" bestFit="1" customWidth="1"/>
  </cols>
  <sheetData>
    <row r="1" spans="1:37" s="40" customFormat="1" ht="15" customHeight="1" x14ac:dyDescent="0.2">
      <c r="B1" s="45"/>
      <c r="C1" s="116"/>
      <c r="F1" s="2"/>
      <c r="G1" s="2"/>
      <c r="H1" s="30"/>
      <c r="I1" s="20"/>
      <c r="J1" s="23"/>
      <c r="K1" s="45"/>
      <c r="M1" s="4"/>
      <c r="N1" s="344"/>
      <c r="O1" s="344"/>
      <c r="P1" s="344"/>
      <c r="Q1" s="344"/>
      <c r="R1" s="344"/>
      <c r="S1" s="344"/>
      <c r="T1" s="30"/>
      <c r="W1" s="118"/>
      <c r="Y1" s="3"/>
      <c r="Z1" s="339" t="s">
        <v>278</v>
      </c>
      <c r="AA1" s="339"/>
      <c r="AB1" s="339"/>
      <c r="AC1" s="339"/>
      <c r="AD1" s="339"/>
      <c r="AE1" s="339"/>
      <c r="AF1" s="340"/>
      <c r="AG1" s="162"/>
    </row>
    <row r="2" spans="1:37" s="40" customFormat="1" ht="12" x14ac:dyDescent="0.2">
      <c r="A2" s="40" t="s">
        <v>1441</v>
      </c>
      <c r="B2" s="45"/>
      <c r="C2" s="190"/>
      <c r="D2" s="146" t="s">
        <v>10</v>
      </c>
      <c r="E2" s="40" t="s">
        <v>5</v>
      </c>
      <c r="F2" s="2" t="s">
        <v>281</v>
      </c>
      <c r="G2" s="2" t="s">
        <v>25</v>
      </c>
      <c r="H2" s="30"/>
      <c r="I2" s="20"/>
      <c r="J2" s="23"/>
      <c r="K2" s="45"/>
      <c r="L2" s="40" t="s">
        <v>26</v>
      </c>
      <c r="M2" s="4" t="s">
        <v>25</v>
      </c>
      <c r="N2" s="264"/>
      <c r="O2" s="273"/>
      <c r="P2" s="7"/>
      <c r="Q2" s="10"/>
      <c r="R2" s="286"/>
      <c r="S2" s="125"/>
      <c r="T2" s="30"/>
      <c r="W2" s="118"/>
      <c r="Y2" s="3"/>
      <c r="Z2" s="2" t="s">
        <v>283</v>
      </c>
      <c r="AA2" s="17"/>
      <c r="AB2" s="20"/>
      <c r="AC2" s="121"/>
      <c r="AD2" s="2" t="s">
        <v>281</v>
      </c>
      <c r="AE2" s="133"/>
      <c r="AF2" s="169"/>
      <c r="AG2" s="162"/>
    </row>
    <row r="3" spans="1:37" s="40" customFormat="1" ht="12" x14ac:dyDescent="0.2">
      <c r="A3" s="80"/>
      <c r="B3" s="196" t="s">
        <v>459</v>
      </c>
      <c r="C3" s="191" t="s">
        <v>2</v>
      </c>
      <c r="D3" s="83" t="s">
        <v>9</v>
      </c>
      <c r="E3" s="83" t="s">
        <v>3</v>
      </c>
      <c r="F3" s="321" t="s">
        <v>6</v>
      </c>
      <c r="G3" s="321" t="s">
        <v>8</v>
      </c>
      <c r="H3" s="307" t="s">
        <v>13</v>
      </c>
      <c r="I3" s="307" t="s">
        <v>14</v>
      </c>
      <c r="J3" s="308" t="s">
        <v>1</v>
      </c>
      <c r="K3" s="309" t="s">
        <v>11</v>
      </c>
      <c r="L3" s="309" t="s">
        <v>28</v>
      </c>
      <c r="M3" s="310" t="s">
        <v>12</v>
      </c>
      <c r="N3" s="304" t="s">
        <v>457</v>
      </c>
      <c r="O3" s="306" t="s">
        <v>1435</v>
      </c>
      <c r="P3" s="305" t="s">
        <v>17</v>
      </c>
      <c r="Q3" s="305" t="s">
        <v>1435</v>
      </c>
      <c r="R3" s="304" t="s">
        <v>18</v>
      </c>
      <c r="S3" s="306" t="s">
        <v>19</v>
      </c>
      <c r="T3" s="115" t="s">
        <v>16</v>
      </c>
      <c r="U3" s="115" t="s">
        <v>24</v>
      </c>
      <c r="V3" s="115" t="s">
        <v>27</v>
      </c>
      <c r="W3" s="115" t="s">
        <v>276</v>
      </c>
      <c r="X3" s="115" t="s">
        <v>277</v>
      </c>
      <c r="Y3" s="122" t="s">
        <v>314</v>
      </c>
      <c r="Z3" s="112" t="s">
        <v>6</v>
      </c>
      <c r="AA3" s="115" t="s">
        <v>13</v>
      </c>
      <c r="AB3" s="113" t="s">
        <v>14</v>
      </c>
      <c r="AC3" s="122" t="s">
        <v>1</v>
      </c>
      <c r="AD3" s="114" t="s">
        <v>12</v>
      </c>
      <c r="AE3" s="112" t="s">
        <v>1435</v>
      </c>
      <c r="AF3" s="170" t="s">
        <v>314</v>
      </c>
      <c r="AG3" s="162"/>
    </row>
    <row r="4" spans="1:37" s="40" customFormat="1" ht="4.5" customHeight="1" x14ac:dyDescent="0.2">
      <c r="B4" s="45"/>
      <c r="C4" s="192"/>
      <c r="D4" s="5"/>
      <c r="E4" s="5"/>
      <c r="F4" s="27"/>
      <c r="G4" s="27"/>
      <c r="H4" s="31"/>
      <c r="I4" s="68"/>
      <c r="J4" s="24"/>
      <c r="K4" s="43"/>
      <c r="L4" s="43"/>
      <c r="M4" s="29"/>
      <c r="N4" s="265"/>
      <c r="O4" s="266"/>
      <c r="P4" s="274"/>
      <c r="Q4" s="34"/>
      <c r="R4" s="10"/>
      <c r="S4" s="10"/>
      <c r="T4" s="287"/>
      <c r="U4" s="126"/>
      <c r="V4" s="39"/>
      <c r="W4" s="5"/>
      <c r="X4" s="5"/>
      <c r="Y4" s="118"/>
      <c r="AA4" s="3"/>
      <c r="AB4" s="152"/>
      <c r="AC4" s="148"/>
      <c r="AD4" s="135"/>
      <c r="AE4" s="136"/>
      <c r="AF4" s="138"/>
      <c r="AG4" s="160"/>
      <c r="AH4" s="160"/>
      <c r="AI4" s="171"/>
      <c r="AJ4" s="162"/>
    </row>
    <row r="5" spans="1:37" s="40" customFormat="1" ht="12" x14ac:dyDescent="0.2">
      <c r="B5" s="45"/>
      <c r="C5" s="116"/>
      <c r="F5" s="61"/>
      <c r="G5" s="61"/>
      <c r="H5" s="62"/>
      <c r="I5" s="69"/>
      <c r="J5" s="23"/>
      <c r="K5" s="45"/>
      <c r="L5" s="45"/>
      <c r="M5" s="63"/>
      <c r="N5" s="265"/>
      <c r="O5" s="133"/>
      <c r="P5" s="275"/>
      <c r="Q5" s="64"/>
      <c r="R5" s="10"/>
      <c r="S5" s="10"/>
      <c r="T5" s="288"/>
      <c r="U5" s="127"/>
      <c r="V5" s="30"/>
      <c r="Y5" s="119"/>
      <c r="Z5" s="119"/>
      <c r="AA5" s="168"/>
      <c r="AB5" s="150"/>
      <c r="AC5" s="147"/>
      <c r="AD5" s="137"/>
      <c r="AE5" s="136"/>
      <c r="AF5" s="138"/>
      <c r="AG5" s="160"/>
      <c r="AH5" s="160"/>
      <c r="AI5" s="171"/>
      <c r="AJ5" s="162"/>
      <c r="AK5" s="144"/>
    </row>
    <row r="6" spans="1:37" x14ac:dyDescent="0.25">
      <c r="A6" s="40" t="s">
        <v>1443</v>
      </c>
    </row>
  </sheetData>
  <customSheetViews>
    <customSheetView guid="{AD46497A-B353-49B5-8E30-BDB4EF8F6988}">
      <selection activeCell="B14" sqref="B14"/>
      <pageMargins left="0.7" right="0.7" top="0.75" bottom="0.75" header="0.3" footer="0.3"/>
    </customSheetView>
  </customSheetViews>
  <mergeCells count="4">
    <mergeCell ref="N1:O1"/>
    <mergeCell ref="P1:Q1"/>
    <mergeCell ref="R1:S1"/>
    <mergeCell ref="Z1:AF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"/>
  <sheetViews>
    <sheetView workbookViewId="0">
      <selection activeCell="AA9" sqref="AA9"/>
    </sheetView>
  </sheetViews>
  <sheetFormatPr defaultRowHeight="15" x14ac:dyDescent="0.25"/>
  <cols>
    <col min="1" max="1" width="13.5703125" bestFit="1" customWidth="1"/>
    <col min="2" max="2" width="18.140625" bestFit="1" customWidth="1"/>
    <col min="3" max="3" width="6.140625" bestFit="1" customWidth="1"/>
    <col min="4" max="4" width="8.42578125" bestFit="1" customWidth="1"/>
    <col min="5" max="5" width="5.7109375" bestFit="1" customWidth="1"/>
    <col min="6" max="6" width="16.5703125" bestFit="1" customWidth="1"/>
    <col min="7" max="7" width="12.5703125" bestFit="1" customWidth="1"/>
    <col min="8" max="8" width="7.140625" bestFit="1" customWidth="1"/>
    <col min="9" max="9" width="8.85546875" bestFit="1" customWidth="1"/>
    <col min="10" max="10" width="5.140625" bestFit="1" customWidth="1"/>
    <col min="11" max="11" width="14.140625" bestFit="1" customWidth="1"/>
    <col min="12" max="12" width="15" bestFit="1" customWidth="1"/>
    <col min="13" max="13" width="12.5703125" bestFit="1" customWidth="1"/>
    <col min="14" max="14" width="4.28515625" bestFit="1" customWidth="1"/>
    <col min="15" max="15" width="6.5703125" bestFit="1" customWidth="1"/>
    <col min="16" max="16" width="8.7109375" bestFit="1" customWidth="1"/>
    <col min="17" max="17" width="6.5703125" bestFit="1" customWidth="1"/>
    <col min="18" max="18" width="13.28515625" bestFit="1" customWidth="1"/>
    <col min="19" max="19" width="10.42578125" bestFit="1" customWidth="1"/>
    <col min="20" max="20" width="11.28515625" bestFit="1" customWidth="1"/>
    <col min="21" max="21" width="5.140625" bestFit="1" customWidth="1"/>
    <col min="22" max="22" width="14.5703125" bestFit="1" customWidth="1"/>
    <col min="23" max="23" width="7.140625" bestFit="1" customWidth="1"/>
    <col min="24" max="24" width="8.85546875" bestFit="1" customWidth="1"/>
    <col min="25" max="25" width="6.28515625" bestFit="1" customWidth="1"/>
    <col min="26" max="26" width="16.5703125" bestFit="1" customWidth="1"/>
    <col min="27" max="27" width="7.7109375" bestFit="1" customWidth="1"/>
    <col min="28" max="28" width="5.140625" bestFit="1" customWidth="1"/>
  </cols>
  <sheetData>
    <row r="1" spans="1:37" s="40" customFormat="1" ht="15" customHeight="1" x14ac:dyDescent="0.2">
      <c r="B1" s="45"/>
      <c r="C1" s="116"/>
      <c r="F1" s="2"/>
      <c r="G1" s="2"/>
      <c r="H1" s="30"/>
      <c r="I1" s="20"/>
      <c r="J1" s="23"/>
      <c r="K1" s="4"/>
      <c r="L1" s="4"/>
      <c r="M1" s="4"/>
      <c r="N1" s="4"/>
      <c r="O1" s="4"/>
      <c r="P1" s="4"/>
      <c r="Q1" s="4"/>
      <c r="R1" s="30"/>
      <c r="U1" s="3"/>
      <c r="V1" s="345" t="s">
        <v>278</v>
      </c>
      <c r="W1" s="345"/>
      <c r="X1" s="345"/>
      <c r="Y1" s="345"/>
      <c r="Z1" s="345"/>
      <c r="AA1" s="345"/>
      <c r="AB1" s="346"/>
      <c r="AC1" s="162"/>
    </row>
    <row r="2" spans="1:37" s="40" customFormat="1" ht="12" x14ac:dyDescent="0.2">
      <c r="A2" s="40" t="s">
        <v>1441</v>
      </c>
      <c r="B2" s="45"/>
      <c r="C2" s="190"/>
      <c r="D2" s="146" t="s">
        <v>10</v>
      </c>
      <c r="E2" s="40" t="s">
        <v>5</v>
      </c>
      <c r="F2" s="2" t="s">
        <v>281</v>
      </c>
      <c r="G2" s="2" t="s">
        <v>25</v>
      </c>
      <c r="H2" s="30"/>
      <c r="I2" s="20"/>
      <c r="J2" s="23"/>
      <c r="K2" s="45"/>
      <c r="L2" s="40" t="s">
        <v>26</v>
      </c>
      <c r="M2" s="4" t="s">
        <v>25</v>
      </c>
      <c r="N2" s="264"/>
      <c r="O2" s="273"/>
      <c r="P2" s="7"/>
      <c r="Q2" s="10"/>
      <c r="R2" s="30"/>
      <c r="U2" s="3"/>
      <c r="V2" s="2" t="s">
        <v>283</v>
      </c>
      <c r="W2" s="17"/>
      <c r="X2" s="20"/>
      <c r="Y2" s="121"/>
      <c r="Z2" s="2" t="s">
        <v>281</v>
      </c>
      <c r="AA2" s="133"/>
      <c r="AB2" s="169"/>
      <c r="AC2" s="162"/>
    </row>
    <row r="3" spans="1:37" s="40" customFormat="1" ht="12" x14ac:dyDescent="0.2">
      <c r="A3" s="80" t="s">
        <v>1440</v>
      </c>
      <c r="B3" s="196" t="s">
        <v>459</v>
      </c>
      <c r="C3" s="191" t="s">
        <v>2</v>
      </c>
      <c r="D3" s="83" t="s">
        <v>9</v>
      </c>
      <c r="E3" s="83" t="s">
        <v>3</v>
      </c>
      <c r="F3" s="318" t="s">
        <v>6</v>
      </c>
      <c r="G3" s="318" t="s">
        <v>8</v>
      </c>
      <c r="H3" s="307" t="s">
        <v>13</v>
      </c>
      <c r="I3" s="307" t="s">
        <v>14</v>
      </c>
      <c r="J3" s="308" t="s">
        <v>1</v>
      </c>
      <c r="K3" s="309" t="s">
        <v>11</v>
      </c>
      <c r="L3" s="309" t="s">
        <v>28</v>
      </c>
      <c r="M3" s="310" t="s">
        <v>12</v>
      </c>
      <c r="N3" s="304" t="s">
        <v>457</v>
      </c>
      <c r="O3" s="306" t="s">
        <v>1435</v>
      </c>
      <c r="P3" s="305" t="s">
        <v>17</v>
      </c>
      <c r="Q3" s="305" t="s">
        <v>1435</v>
      </c>
      <c r="R3" s="115" t="s">
        <v>16</v>
      </c>
      <c r="S3" s="115" t="s">
        <v>24</v>
      </c>
      <c r="T3" s="115" t="s">
        <v>27</v>
      </c>
      <c r="U3" s="122" t="s">
        <v>314</v>
      </c>
      <c r="V3" s="112" t="s">
        <v>6</v>
      </c>
      <c r="W3" s="115" t="s">
        <v>13</v>
      </c>
      <c r="X3" s="113" t="s">
        <v>14</v>
      </c>
      <c r="Y3" s="122" t="s">
        <v>1</v>
      </c>
      <c r="Z3" s="114" t="s">
        <v>12</v>
      </c>
      <c r="AA3" s="112" t="s">
        <v>1435</v>
      </c>
      <c r="AB3" s="170" t="s">
        <v>314</v>
      </c>
      <c r="AC3" s="162"/>
    </row>
    <row r="4" spans="1:37" s="40" customFormat="1" ht="4.5" customHeight="1" x14ac:dyDescent="0.2">
      <c r="B4" s="45"/>
      <c r="C4" s="192"/>
      <c r="D4" s="5"/>
      <c r="E4" s="5"/>
      <c r="F4" s="27"/>
      <c r="G4" s="27"/>
      <c r="H4" s="31"/>
      <c r="I4" s="68"/>
      <c r="J4" s="24"/>
      <c r="K4" s="43"/>
      <c r="L4" s="43"/>
      <c r="M4" s="29"/>
      <c r="N4" s="265"/>
      <c r="O4" s="266"/>
      <c r="P4" s="274"/>
      <c r="Q4" s="34"/>
      <c r="R4" s="10"/>
      <c r="S4" s="10"/>
      <c r="T4" s="287"/>
      <c r="U4" s="126"/>
      <c r="V4" s="39"/>
      <c r="W4" s="5"/>
      <c r="X4" s="5"/>
      <c r="Y4" s="118"/>
      <c r="AA4" s="3"/>
      <c r="AB4" s="152"/>
      <c r="AC4" s="148"/>
      <c r="AD4" s="135"/>
      <c r="AE4" s="136"/>
      <c r="AF4" s="138"/>
      <c r="AG4" s="160"/>
      <c r="AH4" s="160"/>
      <c r="AI4" s="171"/>
      <c r="AJ4" s="162"/>
    </row>
    <row r="5" spans="1:37" s="40" customFormat="1" ht="12" x14ac:dyDescent="0.2">
      <c r="B5" s="45"/>
      <c r="C5" s="116"/>
      <c r="F5" s="61"/>
      <c r="G5" s="61"/>
      <c r="H5" s="62"/>
      <c r="I5" s="69"/>
      <c r="J5" s="23"/>
      <c r="K5" s="45"/>
      <c r="L5" s="45"/>
      <c r="M5" s="63"/>
      <c r="N5" s="265"/>
      <c r="O5" s="133"/>
      <c r="P5" s="275"/>
      <c r="Q5" s="64"/>
      <c r="R5" s="10"/>
      <c r="S5" s="10"/>
      <c r="T5" s="288"/>
      <c r="U5" s="127"/>
      <c r="V5" s="30"/>
      <c r="Y5" s="119"/>
      <c r="Z5" s="119"/>
      <c r="AA5" s="168"/>
      <c r="AB5" s="150"/>
      <c r="AC5" s="147"/>
      <c r="AD5" s="137"/>
      <c r="AE5" s="136"/>
      <c r="AF5" s="138"/>
      <c r="AG5" s="160"/>
      <c r="AH5" s="160"/>
      <c r="AI5" s="171"/>
      <c r="AJ5" s="162"/>
      <c r="AK5" s="144"/>
    </row>
    <row r="6" spans="1:37" x14ac:dyDescent="0.25">
      <c r="A6" s="40" t="s">
        <v>1444</v>
      </c>
    </row>
  </sheetData>
  <customSheetViews>
    <customSheetView guid="{AD46497A-B353-49B5-8E30-BDB4EF8F6988}">
      <selection activeCell="AA9" sqref="AA9"/>
      <pageMargins left="0.7" right="0.7" top="0.75" bottom="0.75" header="0.3" footer="0.3"/>
      <pageSetup paperSize="9" orientation="portrait" verticalDpi="0" r:id="rId1"/>
    </customSheetView>
  </customSheetViews>
  <mergeCells count="1">
    <mergeCell ref="V1:AB1"/>
  </mergeCells>
  <pageMargins left="0.7" right="0.7" top="0.75" bottom="0.75" header="0.3" footer="0.3"/>
  <pageSetup paperSize="9" orientation="portrait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Sheet1</vt:lpstr>
      <vt:lpstr>OEI</vt:lpstr>
      <vt:lpstr>SWAN</vt:lpstr>
      <vt:lpstr>ALEG</vt:lpstr>
      <vt:lpstr>FundCurrency</vt:lpstr>
      <vt:lpstr>NAV</vt:lpstr>
      <vt:lpstr>PreviousNAV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Geoff Poore</dc:creator>
  <cp:lastModifiedBy>Geoff Poore</cp:lastModifiedBy>
  <dcterms:created xsi:type="dcterms:W3CDTF">2018-02-09T10:26:25Z</dcterms:created>
  <dcterms:modified xsi:type="dcterms:W3CDTF">2018-03-23T18:13:03Z</dcterms:modified>
</cp:coreProperties>
</file>